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555" activeTab="0"/>
  </bookViews>
  <sheets>
    <sheet name=" Stats" sheetId="1" r:id="rId1"/>
    <sheet name="Skills" sheetId="2" r:id="rId2"/>
    <sheet name="Spells" sheetId="3" r:id="rId3"/>
    <sheet name="Equipment" sheetId="4" r:id="rId4"/>
    <sheet name="Ændringer" sheetId="5" r:id="rId5"/>
  </sheets>
  <definedNames>
    <definedName name="appraise">'Skills'!$F$5</definedName>
    <definedName name="armor">' Stats'!$F$17</definedName>
    <definedName name="balance">'Skills'!$F$6</definedName>
    <definedName name="bluff">'Skills'!$F$7</definedName>
    <definedName name="c_mining">'Skills'!$F$10</definedName>
    <definedName name="c_mount">'Skills'!$F$12</definedName>
    <definedName name="c_weapon">'Skills'!$F$11</definedName>
    <definedName name="cha">' Stats'!$C$14</definedName>
    <definedName name="cha_mod">' Stats'!$F$14</definedName>
    <definedName name="climb">'Skills'!$F$8</definedName>
    <definedName name="con">' Stats'!$C$11</definedName>
    <definedName name="con_mod">' Stats'!$F$11</definedName>
    <definedName name="concentration">'Skills'!$F$9</definedName>
    <definedName name="decipher">'Skills'!$F$14</definedName>
    <definedName name="dex">' Stats'!$C$10</definedName>
    <definedName name="dex_mod">' Stats'!$F$10</definedName>
    <definedName name="diplomacy">'Skills'!$F$15</definedName>
    <definedName name="disable_divice">'Skills'!$F$16</definedName>
    <definedName name="disguise">'Skills'!$F$17</definedName>
    <definedName name="escape">'Skills'!$F$18</definedName>
    <definedName name="forgery">'Skills'!$F$19</definedName>
    <definedName name="gather_info">'Skills'!$F$20</definedName>
    <definedName name="h_animal">'Skills'!$F$21</definedName>
    <definedName name="heal">'Skills'!$F$22</definedName>
    <definedName name="hide">'Skills'!$F$23</definedName>
    <definedName name="hit_point">' Stats'!$T$13</definedName>
    <definedName name="hit_poiu">' Stats'!$T$13</definedName>
    <definedName name="initiative">' Stats'!$T$15</definedName>
    <definedName name="int">' Stats'!$C$12</definedName>
    <definedName name="int_mod">' Stats'!$F$12</definedName>
    <definedName name="intimidate">'Skills'!$F$24</definedName>
    <definedName name="jump">'Skills'!$F$25</definedName>
    <definedName name="k_arcana">'Skills'!$F$26</definedName>
    <definedName name="k_architecture">'Skills'!$F$27</definedName>
    <definedName name="k_dungeoneering">'Skills'!$F$28</definedName>
    <definedName name="k_geography">'Skills'!$F$29</definedName>
    <definedName name="k_history">'Skills'!$F$30</definedName>
    <definedName name="k_local">'Skills'!$F$31</definedName>
    <definedName name="k_nature">'Skills'!$F$32</definedName>
    <definedName name="k_nobility">'Skills'!$W$5</definedName>
    <definedName name="k_religion">'Skills'!$W$6</definedName>
    <definedName name="k_theplanes">'Skills'!$W$7</definedName>
    <definedName name="listen">'Skills'!$W$8</definedName>
    <definedName name="move_silently">'Skills'!$W$9</definedName>
    <definedName name="open_lock">'Skills'!$W$10</definedName>
    <definedName name="perform_act">'Skills'!$W$11</definedName>
    <definedName name="perform_comedy">'Skills'!$W$12</definedName>
    <definedName name="perform_dance">'Skills'!$W$13</definedName>
    <definedName name="perform_keyboard">'Skills'!$W$14</definedName>
    <definedName name="perform_oratory">'Skills'!$W$15</definedName>
    <definedName name="perform_percussion">'Skills'!$W$16</definedName>
    <definedName name="perform_sing">'Skills'!$W$19</definedName>
    <definedName name="perform_string">'Skills'!$W$17</definedName>
    <definedName name="perform_wind">'Skills'!$W$18</definedName>
    <definedName name="_xlnm.Print_Area" localSheetId="3">'Equipment'!$A$1:$F$53</definedName>
    <definedName name="_xlnm.Print_Area" localSheetId="1">'Skills'!$A$1:$AB$66</definedName>
    <definedName name="_xlnm.Print_Area" localSheetId="2">'Spells'!$A$1:$AD$53</definedName>
    <definedName name="ride">'Skills'!$W$22</definedName>
    <definedName name="search">'Skills'!$W$23</definedName>
    <definedName name="sense_motive">'Skills'!$W$24</definedName>
    <definedName name="slight_of_hand">'Skills'!$W$25</definedName>
    <definedName name="spellcraft">'Skills'!$W$26</definedName>
    <definedName name="spot">'Skills'!$W$27</definedName>
    <definedName name="str">' Stats'!$C$9</definedName>
    <definedName name="str_mod">' Stats'!$F$9</definedName>
    <definedName name="survival">'Skills'!$W$28</definedName>
    <definedName name="swim">'Skills'!$W$29</definedName>
    <definedName name="tumble">'Skills'!$W$30</definedName>
    <definedName name="use_magic">'Skills'!$W$31</definedName>
    <definedName name="use_rope">'Skills'!$W$32</definedName>
    <definedName name="wis">' Stats'!$C$13</definedName>
    <definedName name="wis_mod">' Stats'!$F$13</definedName>
  </definedNames>
  <calcPr fullCalcOnLoad="1"/>
</workbook>
</file>

<file path=xl/sharedStrings.xml><?xml version="1.0" encoding="utf-8"?>
<sst xmlns="http://schemas.openxmlformats.org/spreadsheetml/2006/main" count="691" uniqueCount="289">
  <si>
    <t>STR</t>
  </si>
  <si>
    <t>DEX</t>
  </si>
  <si>
    <t>CON</t>
  </si>
  <si>
    <t>INT</t>
  </si>
  <si>
    <t>WIS</t>
  </si>
  <si>
    <t>CHA</t>
  </si>
  <si>
    <t>Ability Scores</t>
  </si>
  <si>
    <t>Character Name</t>
  </si>
  <si>
    <t>Player Name</t>
  </si>
  <si>
    <t>Race</t>
  </si>
  <si>
    <t>Alignment</t>
  </si>
  <si>
    <t>Diety</t>
  </si>
  <si>
    <t>Size</t>
  </si>
  <si>
    <t>Age</t>
  </si>
  <si>
    <t>Gender</t>
  </si>
  <si>
    <t>Height</t>
  </si>
  <si>
    <t>Weight</t>
  </si>
  <si>
    <t>Complexion</t>
  </si>
  <si>
    <t>Hair</t>
  </si>
  <si>
    <t>Eyes</t>
  </si>
  <si>
    <t>Handedness</t>
  </si>
  <si>
    <t>FORT</t>
  </si>
  <si>
    <t>REF</t>
  </si>
  <si>
    <t>WILL</t>
  </si>
  <si>
    <t>(con)</t>
  </si>
  <si>
    <t>(dex)</t>
  </si>
  <si>
    <t>(wis)</t>
  </si>
  <si>
    <t>Saving Throws</t>
  </si>
  <si>
    <t>Total</t>
  </si>
  <si>
    <t>Hit Points</t>
  </si>
  <si>
    <t>Initiative</t>
  </si>
  <si>
    <t>+</t>
  </si>
  <si>
    <t>=</t>
  </si>
  <si>
    <t>Dex</t>
  </si>
  <si>
    <t>Misc</t>
  </si>
  <si>
    <t>Speed</t>
  </si>
  <si>
    <t>Armor Class</t>
  </si>
  <si>
    <t>Touch</t>
  </si>
  <si>
    <t>Attack Bonuses</t>
  </si>
  <si>
    <t>Melee</t>
  </si>
  <si>
    <t>Ranged</t>
  </si>
  <si>
    <t>Grappling</t>
  </si>
  <si>
    <t>(str)</t>
  </si>
  <si>
    <t>Attack</t>
  </si>
  <si>
    <t>Attack Bonus</t>
  </si>
  <si>
    <t>Damage</t>
  </si>
  <si>
    <t>Critical</t>
  </si>
  <si>
    <t>Range</t>
  </si>
  <si>
    <t>Type</t>
  </si>
  <si>
    <t>__ Primary Hand</t>
  </si>
  <si>
    <t>__ Off hand</t>
  </si>
  <si>
    <t>__ Both Hands</t>
  </si>
  <si>
    <t>Racial Abilities</t>
  </si>
  <si>
    <t>Special Abilities</t>
  </si>
  <si>
    <t>Abi</t>
  </si>
  <si>
    <t>Magic</t>
  </si>
  <si>
    <t>Temp</t>
  </si>
  <si>
    <t>Base</t>
  </si>
  <si>
    <t>Mod</t>
  </si>
  <si>
    <t>Score</t>
  </si>
  <si>
    <t>Feats</t>
  </si>
  <si>
    <t>Armor</t>
  </si>
  <si>
    <t>Shield</t>
  </si>
  <si>
    <t>Flat</t>
  </si>
  <si>
    <t>XP</t>
  </si>
  <si>
    <t>Load</t>
  </si>
  <si>
    <t>Skills</t>
  </si>
  <si>
    <t>Appraise</t>
  </si>
  <si>
    <t>Concentration</t>
  </si>
  <si>
    <t>Decipher Script</t>
  </si>
  <si>
    <t>Diplomacy</t>
  </si>
  <si>
    <t>Disable Device</t>
  </si>
  <si>
    <t>Disguise</t>
  </si>
  <si>
    <t>Escape Artist</t>
  </si>
  <si>
    <t>Forgery</t>
  </si>
  <si>
    <t>Gather Information</t>
  </si>
  <si>
    <t>Handle Animal</t>
  </si>
  <si>
    <t>Heal</t>
  </si>
  <si>
    <t>Intimidate</t>
  </si>
  <si>
    <t>Listen</t>
  </si>
  <si>
    <t>Open Lock</t>
  </si>
  <si>
    <t>Ride</t>
  </si>
  <si>
    <t>Search</t>
  </si>
  <si>
    <t>Sense Motive</t>
  </si>
  <si>
    <t>Spellcraft</t>
  </si>
  <si>
    <t>Spot</t>
  </si>
  <si>
    <t>Survival</t>
  </si>
  <si>
    <t>Use Magic Device</t>
  </si>
  <si>
    <t>Use Rope</t>
  </si>
  <si>
    <t>r</t>
  </si>
  <si>
    <t>Can be used untrained</t>
  </si>
  <si>
    <t>Armor check penalty applies</t>
  </si>
  <si>
    <t>°</t>
  </si>
  <si>
    <t>Balance °</t>
  </si>
  <si>
    <t xml:space="preserve">Bluff </t>
  </si>
  <si>
    <t>Climb  °</t>
  </si>
  <si>
    <t>Hide  °</t>
  </si>
  <si>
    <t>Jump  °</t>
  </si>
  <si>
    <t>Move Silently  °</t>
  </si>
  <si>
    <t>Slight of Hand  °</t>
  </si>
  <si>
    <t>Tumble  °</t>
  </si>
  <si>
    <t>Skill
Mod</t>
  </si>
  <si>
    <t>Ranks</t>
  </si>
  <si>
    <t>Abi
Mod</t>
  </si>
  <si>
    <t>Misc
Mod</t>
  </si>
  <si>
    <t>Rank</t>
  </si>
  <si>
    <t>Points</t>
  </si>
  <si>
    <t>Knowledge: Arcana</t>
  </si>
  <si>
    <t>Knowledge: Religion</t>
  </si>
  <si>
    <t>Knowledge: Nature</t>
  </si>
  <si>
    <t>Profession  ____________</t>
  </si>
  <si>
    <t>Equipment</t>
  </si>
  <si>
    <t>Location</t>
  </si>
  <si>
    <t>Armor and protection</t>
  </si>
  <si>
    <t>Bonus</t>
  </si>
  <si>
    <t>Max
Dex</t>
  </si>
  <si>
    <t>Check
Pen</t>
  </si>
  <si>
    <t>Spell
Fail</t>
  </si>
  <si>
    <t>Coin</t>
  </si>
  <si>
    <t>Copper</t>
  </si>
  <si>
    <t>Silver</t>
  </si>
  <si>
    <t>Platinum</t>
  </si>
  <si>
    <t>n/a</t>
  </si>
  <si>
    <t>Gold</t>
  </si>
  <si>
    <t>Known Languages</t>
  </si>
  <si>
    <t>Total Weight</t>
  </si>
  <si>
    <t>Item</t>
  </si>
  <si>
    <t>Effect</t>
  </si>
  <si>
    <t>Cast
Level</t>
  </si>
  <si>
    <t xml:space="preserve">        Magical Items</t>
  </si>
  <si>
    <t>Head</t>
  </si>
  <si>
    <t>Amulet</t>
  </si>
  <si>
    <t>Ring 1</t>
  </si>
  <si>
    <t>Ring 2</t>
  </si>
  <si>
    <t>Bracers</t>
  </si>
  <si>
    <t>Cloak</t>
  </si>
  <si>
    <t>Robe</t>
  </si>
  <si>
    <t>Vest</t>
  </si>
  <si>
    <t>Gloves</t>
  </si>
  <si>
    <t>Belt</t>
  </si>
  <si>
    <t>Boots</t>
  </si>
  <si>
    <t>Charges
Uses / Day</t>
  </si>
  <si>
    <t>Spellcasting</t>
  </si>
  <si>
    <t>Familiar/Companion</t>
  </si>
  <si>
    <t>Primary Stat</t>
  </si>
  <si>
    <t>2nd Level Spells</t>
  </si>
  <si>
    <t>5th Level Spells</t>
  </si>
  <si>
    <t>Schools of Magic</t>
  </si>
  <si>
    <t>Spell Energy</t>
  </si>
  <si>
    <t>Cantrips/Day</t>
  </si>
  <si>
    <t>Cantrips</t>
  </si>
  <si>
    <t>1st Level Spells</t>
  </si>
  <si>
    <t>3rd Level Spells</t>
  </si>
  <si>
    <t>4th Level Spells</t>
  </si>
  <si>
    <t>6th Level Spells</t>
  </si>
  <si>
    <t>7th Level Spells</t>
  </si>
  <si>
    <t>8th Level Spells</t>
  </si>
  <si>
    <t>9th Level Spells</t>
  </si>
  <si>
    <t>Fortitude</t>
  </si>
  <si>
    <t>Reflex</t>
  </si>
  <si>
    <t>Will</t>
  </si>
  <si>
    <t>AC</t>
  </si>
  <si>
    <t>Movement</t>
  </si>
  <si>
    <t>Attacks</t>
  </si>
  <si>
    <t>Skills and Feats</t>
  </si>
  <si>
    <t>Other</t>
  </si>
  <si>
    <t>Magic Items / Herbs</t>
  </si>
  <si>
    <t>Swim °°</t>
  </si>
  <si>
    <t>Flemming</t>
  </si>
  <si>
    <t>Dwarf</t>
  </si>
  <si>
    <t>NG</t>
  </si>
  <si>
    <t>60 feet</t>
  </si>
  <si>
    <t>Stonecunning</t>
  </si>
  <si>
    <t>Dwarven urgroshes</t>
  </si>
  <si>
    <t>Bull, rushed or tripped</t>
  </si>
  <si>
    <t>Saving against spell</t>
  </si>
  <si>
    <t>Saving against poision</t>
  </si>
  <si>
    <t>Common and Dwarven</t>
  </si>
  <si>
    <t>Undercommon</t>
  </si>
  <si>
    <t>Battle Axe</t>
  </si>
  <si>
    <t>Fra</t>
  </si>
  <si>
    <t>Til</t>
  </si>
  <si>
    <t>Dwarven Waraxe</t>
  </si>
  <si>
    <t>Blind Fighting</t>
  </si>
  <si>
    <t>Weapon Focus</t>
  </si>
  <si>
    <t>Weapon Specialization</t>
  </si>
  <si>
    <t>Side 89</t>
  </si>
  <si>
    <t>Heavy Crossbow</t>
  </si>
  <si>
    <t>Power Attack</t>
  </si>
  <si>
    <t>Side 102</t>
  </si>
  <si>
    <t>Side 98</t>
  </si>
  <si>
    <t>M</t>
  </si>
  <si>
    <t>s1d8/m1d10</t>
  </si>
  <si>
    <t>19-20/x2</t>
  </si>
  <si>
    <t>P</t>
  </si>
  <si>
    <t>Point Blank 30 feet+1(att)+1(dmg)</t>
  </si>
  <si>
    <t>Two Handed Sword</t>
  </si>
  <si>
    <t>Great Sword</t>
  </si>
  <si>
    <t>120 feet</t>
  </si>
  <si>
    <t>Direction Sense</t>
  </si>
  <si>
    <t>?</t>
  </si>
  <si>
    <t>Light Steel</t>
  </si>
  <si>
    <t>Knowledge: Architecture</t>
  </si>
  <si>
    <t>Knowledge: Geography</t>
  </si>
  <si>
    <t>Knowledge: History</t>
  </si>
  <si>
    <t>Knowledge: Local</t>
  </si>
  <si>
    <t>Knowledge: Nobility</t>
  </si>
  <si>
    <t>Knowledge: The planes</t>
  </si>
  <si>
    <t>Perform: Act</t>
  </si>
  <si>
    <t>Perform: Comedy</t>
  </si>
  <si>
    <t>Perform: Dance</t>
  </si>
  <si>
    <t>Perform: Keyboard instrument</t>
  </si>
  <si>
    <t>Class</t>
  </si>
  <si>
    <t>Level</t>
  </si>
  <si>
    <t>Perform: Oratory</t>
  </si>
  <si>
    <t>Perform: Percussion</t>
  </si>
  <si>
    <t>Perform: String instrument</t>
  </si>
  <si>
    <t>Perform: Wind instrument</t>
  </si>
  <si>
    <t>Perform: Sing</t>
  </si>
  <si>
    <t>Craft: Mining</t>
  </si>
  <si>
    <t>Craft: Weapon Smithing</t>
  </si>
  <si>
    <t>Craft: Mountaineering</t>
  </si>
  <si>
    <t>Craft:</t>
  </si>
  <si>
    <t>Knowledge: Dungeoneering</t>
  </si>
  <si>
    <t>+1 Attack</t>
  </si>
  <si>
    <t>Fight Feat</t>
  </si>
  <si>
    <t>Alm. Feat</t>
  </si>
  <si>
    <t>Point Blank shot</t>
  </si>
  <si>
    <t>Dark vision</t>
  </si>
  <si>
    <t>attack against orcs, halforcs, goblinoids, goblins, hobgoblins &amp; bugbears</t>
  </si>
  <si>
    <t>+2</t>
  </si>
  <si>
    <t>+4</t>
  </si>
  <si>
    <t>Weapon Familarity</t>
  </si>
  <si>
    <t>Stability</t>
  </si>
  <si>
    <t>Bull, rushed or tripped when standing on the ground</t>
  </si>
  <si>
    <t>+2 radical bonus</t>
  </si>
  <si>
    <t>+1 radical bonus</t>
  </si>
  <si>
    <t>on attack roll against</t>
  </si>
  <si>
    <t>Spell and spell-like effects</t>
  </si>
  <si>
    <t>Poison</t>
  </si>
  <si>
    <t>saving throws against</t>
  </si>
  <si>
    <t>being</t>
  </si>
  <si>
    <t>+4 bonus</t>
  </si>
  <si>
    <t>Orc, half-orc,goblinoids, goblins, hobgoblins and bugbears</t>
  </si>
  <si>
    <t>+4 dodge bonus</t>
  </si>
  <si>
    <t>to armor class against</t>
  </si>
  <si>
    <t>Monsters of the giant type (ogres, trolls and hill giants)</t>
  </si>
  <si>
    <t>on Appraise checks</t>
  </si>
  <si>
    <t>Related to stone or metal items</t>
  </si>
  <si>
    <t>on Craft checks</t>
  </si>
  <si>
    <t>Giant</t>
  </si>
  <si>
    <t>Gnome</t>
  </si>
  <si>
    <t>Orc</t>
  </si>
  <si>
    <t>Terran</t>
  </si>
  <si>
    <t>Familiar</t>
  </si>
  <si>
    <t>Enemies and subterranean allies</t>
  </si>
  <si>
    <t>Str.</t>
  </si>
  <si>
    <t>Dex.</t>
  </si>
  <si>
    <t>Cha.</t>
  </si>
  <si>
    <t>Wis.</t>
  </si>
  <si>
    <t>Int.</t>
  </si>
  <si>
    <t>Bonus Feats</t>
  </si>
  <si>
    <t>Skill</t>
  </si>
  <si>
    <t>Climb</t>
  </si>
  <si>
    <t>4</t>
  </si>
  <si>
    <t>Jump</t>
  </si>
  <si>
    <t>Swim</t>
  </si>
  <si>
    <t>2</t>
  </si>
  <si>
    <t>Str</t>
  </si>
  <si>
    <t>Cha</t>
  </si>
  <si>
    <t>Wis</t>
  </si>
  <si>
    <t>Int</t>
  </si>
  <si>
    <t>-6</t>
  </si>
  <si>
    <t>-12</t>
  </si>
  <si>
    <t>Morning Star</t>
  </si>
  <si>
    <t>Gems</t>
  </si>
  <si>
    <t>Funny gold</t>
  </si>
  <si>
    <t>Long Sword</t>
  </si>
  <si>
    <t>Half-Plaite</t>
  </si>
  <si>
    <t>15</t>
  </si>
  <si>
    <t>Radon Dumbarton</t>
  </si>
  <si>
    <t>Priest</t>
  </si>
  <si>
    <t>Pelor</t>
  </si>
  <si>
    <t>1</t>
  </si>
  <si>
    <t>s1d6/m1d8</t>
  </si>
  <si>
    <t>B/P</t>
  </si>
  <si>
    <t>3</t>
  </si>
  <si>
    <t>Sun</t>
  </si>
  <si>
    <t>Healing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</si>
</sst>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0000"/>
    <numFmt numFmtId="171" formatCode="0.0"/>
  </numFmts>
  <fonts count="20">
    <font>
      <sz val="10"/>
      <name val="Arial"/>
      <family val="0"/>
    </font>
    <font>
      <sz val="8"/>
      <name val="Arial"/>
      <family val="0"/>
    </font>
    <font>
      <sz val="6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Wingdings"/>
      <family val="0"/>
    </font>
    <font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color indexed="9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Wingdings"/>
      <family val="0"/>
    </font>
    <font>
      <b/>
      <sz val="6"/>
      <color indexed="8"/>
      <name val="Arial"/>
      <family val="2"/>
    </font>
    <font>
      <b/>
      <sz val="8"/>
      <name val="Arial"/>
      <family val="0"/>
    </font>
    <font>
      <b/>
      <sz val="7"/>
      <color indexed="8"/>
      <name val="Arial"/>
      <family val="2"/>
    </font>
    <font>
      <sz val="6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>
        <color indexed="9"/>
      </bottom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 style="medium"/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 style="medium"/>
      <right>
        <color indexed="63"/>
      </right>
      <top style="medium"/>
      <bottom style="thin">
        <color indexed="9"/>
      </bottom>
    </border>
    <border>
      <left>
        <color indexed="63"/>
      </left>
      <right>
        <color indexed="63"/>
      </right>
      <top style="medium"/>
      <bottom style="thin">
        <color indexed="9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0" fillId="0" borderId="0" xfId="0" applyAlignment="1" applyProtection="1">
      <alignment vertical="top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Alignment="1" applyProtection="1">
      <alignment horizontal="center"/>
      <protection hidden="1"/>
    </xf>
    <xf numFmtId="0" fontId="6" fillId="3" borderId="3" xfId="0" applyFont="1" applyFill="1" applyBorder="1" applyAlignment="1" applyProtection="1">
      <alignment horizontal="center"/>
      <protection hidden="1"/>
    </xf>
    <xf numFmtId="0" fontId="6" fillId="3" borderId="4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5" fillId="3" borderId="0" xfId="0" applyFont="1" applyFill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right"/>
      <protection hidden="1"/>
    </xf>
    <xf numFmtId="0" fontId="9" fillId="0" borderId="0" xfId="0" applyFont="1" applyFill="1" applyBorder="1" applyAlignment="1" applyProtection="1">
      <alignment horizontal="left" wrapText="1"/>
      <protection hidden="1"/>
    </xf>
    <xf numFmtId="0" fontId="8" fillId="0" borderId="0" xfId="0" applyFont="1" applyFill="1" applyBorder="1" applyAlignment="1" applyProtection="1">
      <alignment wrapText="1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top"/>
      <protection hidden="1"/>
    </xf>
    <xf numFmtId="0" fontId="9" fillId="0" borderId="5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top"/>
      <protection hidden="1"/>
    </xf>
    <xf numFmtId="0" fontId="8" fillId="0" borderId="6" xfId="0" applyFont="1" applyFill="1" applyBorder="1" applyAlignment="1" applyProtection="1">
      <alignment horizontal="left"/>
      <protection hidden="1"/>
    </xf>
    <xf numFmtId="0" fontId="8" fillId="0" borderId="7" xfId="0" applyFont="1" applyFill="1" applyBorder="1" applyAlignment="1" applyProtection="1">
      <alignment horizontal="left"/>
      <protection hidden="1"/>
    </xf>
    <xf numFmtId="0" fontId="8" fillId="0" borderId="7" xfId="0" applyFont="1" applyFill="1" applyBorder="1" applyAlignment="1" applyProtection="1">
      <alignment horizontal="left" vertical="top"/>
      <protection hidden="1"/>
    </xf>
    <xf numFmtId="0" fontId="8" fillId="0" borderId="7" xfId="0" applyFont="1" applyFill="1" applyBorder="1" applyAlignment="1" applyProtection="1">
      <alignment horizontal="center" wrapText="1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 wrapText="1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0" fontId="8" fillId="0" borderId="9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49" fontId="9" fillId="0" borderId="0" xfId="0" applyNumberFormat="1" applyFont="1" applyFill="1" applyBorder="1" applyAlignment="1" applyProtection="1">
      <alignment/>
      <protection hidden="1"/>
    </xf>
    <xf numFmtId="49" fontId="11" fillId="0" borderId="0" xfId="0" applyNumberFormat="1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49" fontId="1" fillId="0" borderId="10" xfId="0" applyNumberFormat="1" applyFont="1" applyBorder="1" applyAlignment="1" applyProtection="1">
      <alignment horizontal="left"/>
      <protection hidden="1" locked="0"/>
    </xf>
    <xf numFmtId="0" fontId="12" fillId="0" borderId="0" xfId="0" applyNumberFormat="1" applyFont="1" applyFill="1" applyBorder="1" applyAlignment="1" applyProtection="1">
      <alignment/>
      <protection hidden="1"/>
    </xf>
    <xf numFmtId="0" fontId="6" fillId="3" borderId="3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4" fillId="0" borderId="6" xfId="0" applyFont="1" applyFill="1" applyBorder="1" applyAlignment="1" applyProtection="1">
      <alignment vertical="center"/>
      <protection hidden="1"/>
    </xf>
    <xf numFmtId="0" fontId="4" fillId="0" borderId="7" xfId="0" applyFont="1" applyFill="1" applyBorder="1" applyAlignment="1" applyProtection="1">
      <alignment vertical="center"/>
      <protection hidden="1"/>
    </xf>
    <xf numFmtId="0" fontId="4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7" fillId="0" borderId="9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9" xfId="0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4" fillId="3" borderId="1" xfId="0" applyFont="1" applyFill="1" applyBorder="1" applyAlignment="1" applyProtection="1">
      <alignment/>
      <protection hidden="1"/>
    </xf>
    <xf numFmtId="49" fontId="6" fillId="3" borderId="1" xfId="0" applyNumberFormat="1" applyFont="1" applyFill="1" applyBorder="1" applyAlignment="1" applyProtection="1">
      <alignment/>
      <protection hidden="1"/>
    </xf>
    <xf numFmtId="49" fontId="6" fillId="0" borderId="0" xfId="0" applyNumberFormat="1" applyFont="1" applyFill="1" applyBorder="1" applyAlignment="1" applyProtection="1">
      <alignment/>
      <protection hidden="1"/>
    </xf>
    <xf numFmtId="0" fontId="9" fillId="0" borderId="0" xfId="0" applyNumberFormat="1" applyFont="1" applyFill="1" applyBorder="1" applyAlignment="1" applyProtection="1">
      <alignment/>
      <protection hidden="1"/>
    </xf>
    <xf numFmtId="0" fontId="9" fillId="0" borderId="7" xfId="0" applyFont="1" applyFill="1" applyBorder="1" applyAlignment="1" applyProtection="1">
      <alignment/>
      <protection hidden="1"/>
    </xf>
    <xf numFmtId="0" fontId="9" fillId="0" borderId="10" xfId="0" applyNumberFormat="1" applyFont="1" applyFill="1" applyBorder="1" applyAlignment="1" applyProtection="1">
      <alignment/>
      <protection hidden="1"/>
    </xf>
    <xf numFmtId="0" fontId="0" fillId="0" borderId="1" xfId="0" applyBorder="1" applyAlignment="1" applyProtection="1">
      <alignment horizontal="center"/>
      <protection hidden="1" locked="0"/>
    </xf>
    <xf numFmtId="49" fontId="1" fillId="0" borderId="10" xfId="0" applyNumberFormat="1" applyFont="1" applyBorder="1" applyAlignment="1" applyProtection="1">
      <alignment horizontal="center"/>
      <protection hidden="1" locked="0"/>
    </xf>
    <xf numFmtId="0" fontId="0" fillId="2" borderId="1" xfId="0" applyFill="1" applyBorder="1" applyAlignment="1" applyProtection="1">
      <alignment horizontal="center"/>
      <protection hidden="1" locked="0"/>
    </xf>
    <xf numFmtId="0" fontId="9" fillId="0" borderId="5" xfId="0" applyFont="1" applyFill="1" applyBorder="1" applyAlignment="1" applyProtection="1">
      <alignment horizontal="center"/>
      <protection hidden="1" locked="0"/>
    </xf>
    <xf numFmtId="0" fontId="9" fillId="0" borderId="0" xfId="0" applyFont="1" applyFill="1" applyBorder="1" applyAlignment="1" applyProtection="1">
      <alignment horizontal="left"/>
      <protection hidden="1" locked="0"/>
    </xf>
    <xf numFmtId="0" fontId="1" fillId="0" borderId="1" xfId="0" applyFont="1" applyFill="1" applyBorder="1" applyAlignment="1" applyProtection="1">
      <alignment horizontal="center" vertical="top"/>
      <protection hidden="1" locked="0"/>
    </xf>
    <xf numFmtId="0" fontId="1" fillId="0" borderId="1" xfId="0" applyFont="1" applyFill="1" applyBorder="1" applyAlignment="1" applyProtection="1">
      <alignment horizontal="center"/>
      <protection hidden="1" locked="0"/>
    </xf>
    <xf numFmtId="0" fontId="1" fillId="0" borderId="1" xfId="0" applyFont="1" applyFill="1" applyBorder="1" applyAlignment="1" applyProtection="1">
      <alignment horizontal="center" wrapText="1"/>
      <protection hidden="1" locked="0"/>
    </xf>
    <xf numFmtId="49" fontId="9" fillId="0" borderId="1" xfId="0" applyNumberFormat="1" applyFont="1" applyFill="1" applyBorder="1" applyAlignment="1" applyProtection="1">
      <alignment/>
      <protection hidden="1" locked="0"/>
    </xf>
    <xf numFmtId="171" fontId="9" fillId="0" borderId="1" xfId="0" applyNumberFormat="1" applyFont="1" applyFill="1" applyBorder="1" applyAlignment="1" applyProtection="1">
      <alignment/>
      <protection hidden="1" locked="0"/>
    </xf>
    <xf numFmtId="49" fontId="4" fillId="0" borderId="4" xfId="0" applyNumberFormat="1" applyFont="1" applyFill="1" applyBorder="1" applyAlignment="1" applyProtection="1">
      <alignment vertical="center"/>
      <protection hidden="1" locked="0"/>
    </xf>
    <xf numFmtId="0" fontId="1" fillId="0" borderId="5" xfId="0" applyFont="1" applyBorder="1" applyAlignment="1" applyProtection="1">
      <alignment horizontal="center"/>
      <protection hidden="1" locked="0"/>
    </xf>
    <xf numFmtId="0" fontId="14" fillId="0" borderId="5" xfId="0" applyFont="1" applyFill="1" applyBorder="1" applyAlignment="1" applyProtection="1">
      <alignment horizontal="center"/>
      <protection hidden="1" locked="0"/>
    </xf>
    <xf numFmtId="0" fontId="14" fillId="0" borderId="0" xfId="0" applyFont="1" applyFill="1" applyBorder="1" applyAlignment="1" applyProtection="1">
      <alignment horizontal="left"/>
      <protection hidden="1"/>
    </xf>
    <xf numFmtId="0" fontId="14" fillId="0" borderId="0" xfId="0" applyFont="1" applyFill="1" applyBorder="1" applyAlignment="1" applyProtection="1">
      <alignment horizontal="left" wrapText="1"/>
      <protection hidden="1" locked="0"/>
    </xf>
    <xf numFmtId="0" fontId="14" fillId="0" borderId="0" xfId="0" applyFont="1" applyFill="1" applyBorder="1" applyAlignment="1" applyProtection="1">
      <alignment horizontal="left" vertical="top"/>
      <protection hidden="1"/>
    </xf>
    <xf numFmtId="0" fontId="9" fillId="0" borderId="0" xfId="0" applyFont="1" applyFill="1" applyBorder="1" applyAlignment="1" applyProtection="1">
      <alignment horizontal="left" vertical="top"/>
      <protection hidden="1" locked="0"/>
    </xf>
    <xf numFmtId="49" fontId="0" fillId="0" borderId="0" xfId="0" applyNumberFormat="1" applyFont="1" applyFill="1" applyBorder="1" applyAlignment="1" applyProtection="1">
      <alignment horizontal="left" vertical="top"/>
      <protection hidden="1" locked="0"/>
    </xf>
    <xf numFmtId="49" fontId="1" fillId="0" borderId="12" xfId="0" applyNumberFormat="1" applyFont="1" applyBorder="1" applyAlignment="1" applyProtection="1">
      <alignment horizontal="center"/>
      <protection hidden="1" locked="0"/>
    </xf>
    <xf numFmtId="1" fontId="14" fillId="2" borderId="5" xfId="0" applyNumberFormat="1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left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14" fillId="0" borderId="5" xfId="0" applyFont="1" applyFill="1" applyBorder="1" applyAlignment="1" applyProtection="1">
      <alignment horizontal="center"/>
      <protection hidden="1"/>
    </xf>
    <xf numFmtId="0" fontId="16" fillId="0" borderId="9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/>
      <protection hidden="1" locked="0"/>
    </xf>
    <xf numFmtId="0" fontId="9" fillId="0" borderId="3" xfId="0" applyFont="1" applyFill="1" applyBorder="1" applyAlignment="1" applyProtection="1">
      <alignment horizontal="center"/>
      <protection hidden="1" locked="0"/>
    </xf>
    <xf numFmtId="0" fontId="9" fillId="0" borderId="3" xfId="0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 horizontal="center"/>
      <protection hidden="1" locked="0"/>
    </xf>
    <xf numFmtId="0" fontId="1" fillId="0" borderId="0" xfId="0" applyFont="1" applyFill="1" applyBorder="1" applyAlignment="1" applyProtection="1">
      <alignment horizontal="left"/>
      <protection hidden="1"/>
    </xf>
    <xf numFmtId="49" fontId="0" fillId="0" borderId="1" xfId="0" applyNumberFormat="1" applyFont="1" applyFill="1" applyBorder="1" applyAlignment="1" applyProtection="1">
      <alignment horizontal="left"/>
      <protection hidden="1"/>
    </xf>
    <xf numFmtId="49" fontId="1" fillId="0" borderId="0" xfId="0" applyNumberFormat="1" applyFont="1" applyFill="1" applyBorder="1" applyAlignment="1" applyProtection="1">
      <alignment horizontal="left"/>
      <protection hidden="1"/>
    </xf>
    <xf numFmtId="49" fontId="1" fillId="0" borderId="0" xfId="0" applyNumberFormat="1" applyFont="1" applyAlignment="1" applyProtection="1">
      <alignment horizontal="center"/>
      <protection hidden="1"/>
    </xf>
    <xf numFmtId="49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1" xfId="0" applyBorder="1" applyAlignment="1" applyProtection="1">
      <alignment horizontal="left"/>
      <protection hidden="1"/>
    </xf>
    <xf numFmtId="0" fontId="12" fillId="0" borderId="11" xfId="0" applyFont="1" applyFill="1" applyBorder="1" applyAlignment="1" applyProtection="1">
      <alignment horizontal="center"/>
      <protection hidden="1" locked="0"/>
    </xf>
    <xf numFmtId="0" fontId="12" fillId="0" borderId="0" xfId="0" applyFont="1" applyFill="1" applyBorder="1" applyAlignment="1" applyProtection="1">
      <alignment horizontal="center"/>
      <protection hidden="1" locked="0"/>
    </xf>
    <xf numFmtId="0" fontId="12" fillId="0" borderId="11" xfId="0" applyFont="1" applyFill="1" applyBorder="1" applyAlignment="1" applyProtection="1">
      <alignment horizontal="left"/>
      <protection hidden="1" locked="0"/>
    </xf>
    <xf numFmtId="0" fontId="18" fillId="0" borderId="11" xfId="0" applyFont="1" applyFill="1" applyBorder="1" applyAlignment="1" applyProtection="1">
      <alignment horizontal="left"/>
      <protection hidden="1" locked="0"/>
    </xf>
    <xf numFmtId="0" fontId="18" fillId="0" borderId="11" xfId="0" applyFont="1" applyFill="1" applyBorder="1" applyAlignment="1" applyProtection="1">
      <alignment horizontal="center"/>
      <protection hidden="1" locked="0"/>
    </xf>
    <xf numFmtId="49" fontId="3" fillId="0" borderId="0" xfId="0" applyNumberFormat="1" applyFont="1" applyAlignment="1" applyProtection="1">
      <alignment horizontal="left" vertical="top"/>
      <protection hidden="1"/>
    </xf>
    <xf numFmtId="49" fontId="0" fillId="0" borderId="0" xfId="0" applyNumberFormat="1" applyFont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top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 vertical="top"/>
      <protection hidden="1"/>
    </xf>
    <xf numFmtId="0" fontId="1" fillId="0" borderId="0" xfId="0" applyFont="1" applyAlignment="1" applyProtection="1">
      <alignment horizontal="left" vertical="top"/>
      <protection hidden="1"/>
    </xf>
    <xf numFmtId="49" fontId="3" fillId="0" borderId="0" xfId="0" applyNumberFormat="1" applyFont="1" applyFill="1" applyBorder="1" applyAlignment="1" applyProtection="1">
      <alignment horizontal="left" vertical="top"/>
      <protection hidden="1" locked="0"/>
    </xf>
    <xf numFmtId="49" fontId="0" fillId="0" borderId="0" xfId="0" applyNumberFormat="1" applyFont="1" applyFill="1" applyBorder="1" applyAlignment="1" applyProtection="1">
      <alignment horizontal="left" vertical="top"/>
      <protection hidden="1"/>
    </xf>
    <xf numFmtId="0" fontId="19" fillId="0" borderId="0" xfId="0" applyFont="1" applyAlignment="1" applyProtection="1">
      <alignment/>
      <protection hidden="1"/>
    </xf>
    <xf numFmtId="171" fontId="1" fillId="0" borderId="0" xfId="0" applyNumberFormat="1" applyFont="1" applyFill="1" applyBorder="1" applyAlignment="1" applyProtection="1">
      <alignment/>
      <protection hidden="1"/>
    </xf>
    <xf numFmtId="49" fontId="1" fillId="0" borderId="1" xfId="0" applyNumberFormat="1" applyFont="1" applyBorder="1" applyAlignment="1" applyProtection="1">
      <alignment/>
      <protection hidden="1" locked="0"/>
    </xf>
    <xf numFmtId="1" fontId="9" fillId="0" borderId="0" xfId="0" applyNumberFormat="1" applyFont="1" applyFill="1" applyBorder="1" applyAlignment="1" applyProtection="1">
      <alignment horizontal="center"/>
      <protection hidden="1" locked="0"/>
    </xf>
    <xf numFmtId="49" fontId="9" fillId="0" borderId="0" xfId="0" applyNumberFormat="1" applyFont="1" applyFill="1" applyBorder="1" applyAlignment="1" applyProtection="1">
      <alignment horizontal="center"/>
      <protection hidden="1"/>
    </xf>
    <xf numFmtId="0" fontId="9" fillId="0" borderId="0" xfId="0" applyNumberFormat="1" applyFont="1" applyFill="1" applyBorder="1" applyAlignment="1" applyProtection="1">
      <alignment horizontal="center"/>
      <protection hidden="1" locked="0"/>
    </xf>
    <xf numFmtId="49" fontId="9" fillId="0" borderId="0" xfId="0" applyNumberFormat="1" applyFont="1" applyFill="1" applyBorder="1" applyAlignment="1" applyProtection="1">
      <alignment horizontal="center"/>
      <protection hidden="1" locked="0"/>
    </xf>
    <xf numFmtId="171" fontId="9" fillId="2" borderId="5" xfId="0" applyNumberFormat="1" applyFont="1" applyFill="1" applyBorder="1" applyAlignment="1" applyProtection="1">
      <alignment horizontal="center"/>
      <protection hidden="1"/>
    </xf>
    <xf numFmtId="171" fontId="9" fillId="2" borderId="3" xfId="0" applyNumberFormat="1" applyFont="1" applyFill="1" applyBorder="1" applyAlignment="1" applyProtection="1">
      <alignment horizontal="center"/>
      <protection hidden="1"/>
    </xf>
    <xf numFmtId="0" fontId="4" fillId="3" borderId="13" xfId="0" applyFont="1" applyFill="1" applyBorder="1" applyAlignment="1" applyProtection="1">
      <alignment horizontal="center"/>
      <protection hidden="1"/>
    </xf>
    <xf numFmtId="0" fontId="4" fillId="3" borderId="2" xfId="0" applyFont="1" applyFill="1" applyBorder="1" applyAlignment="1" applyProtection="1">
      <alignment horizontal="center"/>
      <protection hidden="1"/>
    </xf>
    <xf numFmtId="0" fontId="4" fillId="3" borderId="3" xfId="0" applyFont="1" applyFill="1" applyBorder="1" applyAlignment="1" applyProtection="1">
      <alignment horizontal="center"/>
      <protection hidden="1"/>
    </xf>
    <xf numFmtId="0" fontId="4" fillId="3" borderId="14" xfId="0" applyFont="1" applyFill="1" applyBorder="1" applyAlignment="1" applyProtection="1">
      <alignment horizontal="center"/>
      <protection hidden="1"/>
    </xf>
    <xf numFmtId="0" fontId="4" fillId="3" borderId="15" xfId="0" applyFont="1" applyFill="1" applyBorder="1" applyAlignment="1" applyProtection="1">
      <alignment horizontal="center"/>
      <protection hidden="1"/>
    </xf>
    <xf numFmtId="0" fontId="4" fillId="3" borderId="10" xfId="0" applyFont="1" applyFill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/>
      <protection hidden="1" locked="0"/>
    </xf>
    <xf numFmtId="0" fontId="2" fillId="0" borderId="0" xfId="0" applyFont="1" applyAlignment="1" applyProtection="1">
      <alignment horizontal="center" vertical="top"/>
      <protection hidden="1"/>
    </xf>
    <xf numFmtId="0" fontId="0" fillId="0" borderId="0" xfId="0" applyAlignment="1" applyProtection="1">
      <alignment/>
      <protection hidden="1"/>
    </xf>
    <xf numFmtId="0" fontId="2" fillId="0" borderId="7" xfId="0" applyFont="1" applyBorder="1" applyAlignment="1" applyProtection="1">
      <alignment horizontal="center" vertical="top"/>
      <protection hidden="1"/>
    </xf>
    <xf numFmtId="49" fontId="1" fillId="4" borderId="1" xfId="0" applyNumberFormat="1" applyFont="1" applyFill="1" applyBorder="1" applyAlignment="1" applyProtection="1">
      <alignment horizontal="center"/>
      <protection hidden="1" locked="0"/>
    </xf>
    <xf numFmtId="0" fontId="4" fillId="3" borderId="16" xfId="0" applyFont="1" applyFill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 locked="0"/>
    </xf>
    <xf numFmtId="0" fontId="6" fillId="3" borderId="0" xfId="0" applyFont="1" applyFill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 locked="0"/>
    </xf>
    <xf numFmtId="0" fontId="2" fillId="0" borderId="7" xfId="0" applyFont="1" applyBorder="1" applyAlignment="1" applyProtection="1">
      <alignment horizontal="center" wrapText="1"/>
      <protection hidden="1"/>
    </xf>
    <xf numFmtId="0" fontId="0" fillId="0" borderId="1" xfId="0" applyNumberForma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4" fillId="3" borderId="10" xfId="0" applyFont="1" applyFill="1" applyBorder="1" applyAlignment="1" applyProtection="1">
      <alignment horizontal="center"/>
      <protection hidden="1"/>
    </xf>
    <xf numFmtId="0" fontId="4" fillId="3" borderId="3" xfId="0" applyFont="1" applyFill="1" applyBorder="1" applyAlignment="1" applyProtection="1">
      <alignment horizontal="center"/>
      <protection hidden="1"/>
    </xf>
    <xf numFmtId="0" fontId="4" fillId="3" borderId="4" xfId="0" applyFont="1" applyFill="1" applyBorder="1" applyAlignment="1" applyProtection="1">
      <alignment horizontal="center"/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0" fontId="4" fillId="3" borderId="9" xfId="0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 locked="0"/>
    </xf>
    <xf numFmtId="0" fontId="0" fillId="0" borderId="3" xfId="0" applyBorder="1" applyAlignment="1" applyProtection="1">
      <alignment horizontal="center"/>
      <protection hidden="1" locked="0"/>
    </xf>
    <xf numFmtId="49" fontId="1" fillId="0" borderId="5" xfId="0" applyNumberFormat="1" applyFont="1" applyBorder="1" applyAlignment="1" applyProtection="1">
      <alignment horizontal="center"/>
      <protection hidden="1" locked="0"/>
    </xf>
    <xf numFmtId="49" fontId="1" fillId="0" borderId="17" xfId="0" applyNumberFormat="1" applyFont="1" applyBorder="1" applyAlignment="1" applyProtection="1">
      <alignment horizontal="center"/>
      <protection hidden="1" locked="0"/>
    </xf>
    <xf numFmtId="49" fontId="1" fillId="4" borderId="12" xfId="0" applyNumberFormat="1" applyFont="1" applyFill="1" applyBorder="1" applyAlignment="1" applyProtection="1">
      <alignment horizontal="center"/>
      <protection hidden="1" locked="0"/>
    </xf>
    <xf numFmtId="49" fontId="1" fillId="4" borderId="5" xfId="0" applyNumberFormat="1" applyFont="1" applyFill="1" applyBorder="1" applyAlignment="1" applyProtection="1">
      <alignment horizontal="center"/>
      <protection hidden="1" locked="0"/>
    </xf>
    <xf numFmtId="49" fontId="1" fillId="4" borderId="17" xfId="0" applyNumberFormat="1" applyFont="1" applyFill="1" applyBorder="1" applyAlignment="1" applyProtection="1">
      <alignment horizontal="center"/>
      <protection hidden="1" locked="0"/>
    </xf>
    <xf numFmtId="0" fontId="1" fillId="0" borderId="0" xfId="0" applyFont="1" applyFill="1" applyBorder="1" applyAlignment="1" applyProtection="1">
      <alignment horizontal="left"/>
      <protection hidden="1" locked="0"/>
    </xf>
    <xf numFmtId="49" fontId="0" fillId="0" borderId="1" xfId="0" applyNumberFormat="1" applyFont="1" applyFill="1" applyBorder="1" applyAlignment="1" applyProtection="1">
      <alignment horizontal="left"/>
      <protection hidden="1"/>
    </xf>
    <xf numFmtId="49" fontId="1" fillId="4" borderId="6" xfId="0" applyNumberFormat="1" applyFont="1" applyFill="1" applyBorder="1" applyAlignment="1" applyProtection="1">
      <alignment horizontal="center"/>
      <protection hidden="1" locked="0"/>
    </xf>
    <xf numFmtId="49" fontId="1" fillId="4" borderId="7" xfId="0" applyNumberFormat="1" applyFont="1" applyFill="1" applyBorder="1" applyAlignment="1" applyProtection="1">
      <alignment horizontal="center"/>
      <protection hidden="1" locked="0"/>
    </xf>
    <xf numFmtId="49" fontId="1" fillId="4" borderId="8" xfId="0" applyNumberFormat="1" applyFont="1" applyFill="1" applyBorder="1" applyAlignment="1" applyProtection="1">
      <alignment horizontal="center"/>
      <protection hidden="1" locked="0"/>
    </xf>
    <xf numFmtId="0" fontId="6" fillId="3" borderId="5" xfId="0" applyFont="1" applyFill="1" applyBorder="1" applyAlignment="1" applyProtection="1">
      <alignment horizontal="center"/>
      <protection hidden="1"/>
    </xf>
    <xf numFmtId="0" fontId="4" fillId="3" borderId="6" xfId="0" applyFont="1" applyFill="1" applyBorder="1" applyAlignment="1" applyProtection="1">
      <alignment horizontal="center" vertical="center"/>
      <protection hidden="1"/>
    </xf>
    <xf numFmtId="0" fontId="4" fillId="3" borderId="7" xfId="0" applyFont="1" applyFill="1" applyBorder="1" applyAlignment="1" applyProtection="1">
      <alignment horizontal="center" vertical="center"/>
      <protection hidden="1"/>
    </xf>
    <xf numFmtId="0" fontId="4" fillId="3" borderId="8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 applyProtection="1">
      <alignment horizontal="center" vertical="center"/>
      <protection hidden="1"/>
    </xf>
    <xf numFmtId="0" fontId="4" fillId="3" borderId="5" xfId="0" applyFont="1" applyFill="1" applyBorder="1" applyAlignment="1" applyProtection="1">
      <alignment horizontal="center" vertical="center"/>
      <protection hidden="1"/>
    </xf>
    <xf numFmtId="0" fontId="4" fillId="3" borderId="17" xfId="0" applyFont="1" applyFill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 locked="0"/>
    </xf>
    <xf numFmtId="0" fontId="1" fillId="0" borderId="4" xfId="0" applyFont="1" applyBorder="1" applyAlignment="1" applyProtection="1">
      <alignment horizontal="center"/>
      <protection hidden="1" locked="0"/>
    </xf>
    <xf numFmtId="49" fontId="1" fillId="0" borderId="10" xfId="0" applyNumberFormat="1" applyFont="1" applyBorder="1" applyAlignment="1" applyProtection="1">
      <alignment horizontal="center"/>
      <protection hidden="1" locked="0"/>
    </xf>
    <xf numFmtId="49" fontId="1" fillId="0" borderId="4" xfId="0" applyNumberFormat="1" applyFont="1" applyBorder="1" applyAlignment="1" applyProtection="1">
      <alignment horizontal="center"/>
      <protection hidden="1" locked="0"/>
    </xf>
    <xf numFmtId="0" fontId="6" fillId="3" borderId="10" xfId="0" applyFont="1" applyFill="1" applyBorder="1" applyAlignment="1" applyProtection="1">
      <alignment horizontal="center"/>
      <protection hidden="1"/>
    </xf>
    <xf numFmtId="0" fontId="6" fillId="3" borderId="3" xfId="0" applyFont="1" applyFill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 locked="0"/>
    </xf>
    <xf numFmtId="0" fontId="4" fillId="3" borderId="18" xfId="0" applyFont="1" applyFill="1" applyBorder="1" applyAlignment="1" applyProtection="1">
      <alignment horizontal="center"/>
      <protection hidden="1"/>
    </xf>
    <xf numFmtId="0" fontId="4" fillId="3" borderId="19" xfId="0" applyFont="1" applyFill="1" applyBorder="1" applyAlignment="1" applyProtection="1">
      <alignment horizontal="center"/>
      <protection hidden="1"/>
    </xf>
    <xf numFmtId="49" fontId="1" fillId="4" borderId="6" xfId="0" applyNumberFormat="1" applyFont="1" applyFill="1" applyBorder="1" applyAlignment="1" applyProtection="1">
      <alignment/>
      <protection hidden="1" locked="0"/>
    </xf>
    <xf numFmtId="49" fontId="1" fillId="4" borderId="7" xfId="0" applyNumberFormat="1" applyFont="1" applyFill="1" applyBorder="1" applyAlignment="1" applyProtection="1">
      <alignment/>
      <protection hidden="1" locked="0"/>
    </xf>
    <xf numFmtId="49" fontId="1" fillId="4" borderId="8" xfId="0" applyNumberFormat="1" applyFont="1" applyFill="1" applyBorder="1" applyAlignment="1" applyProtection="1">
      <alignment/>
      <protection hidden="1" locked="0"/>
    </xf>
    <xf numFmtId="49" fontId="1" fillId="0" borderId="6" xfId="0" applyNumberFormat="1" applyFont="1" applyBorder="1" applyAlignment="1" applyProtection="1">
      <alignment/>
      <protection hidden="1" locked="0"/>
    </xf>
    <xf numFmtId="49" fontId="1" fillId="0" borderId="7" xfId="0" applyNumberFormat="1" applyFont="1" applyBorder="1" applyAlignment="1" applyProtection="1">
      <alignment/>
      <protection hidden="1" locked="0"/>
    </xf>
    <xf numFmtId="49" fontId="1" fillId="0" borderId="8" xfId="0" applyNumberFormat="1" applyFont="1" applyBorder="1" applyAlignment="1" applyProtection="1">
      <alignment/>
      <protection hidden="1" locked="0"/>
    </xf>
    <xf numFmtId="49" fontId="1" fillId="0" borderId="3" xfId="0" applyNumberFormat="1" applyFont="1" applyBorder="1" applyAlignment="1" applyProtection="1">
      <alignment horizontal="center"/>
      <protection hidden="1" locked="0"/>
    </xf>
    <xf numFmtId="0" fontId="3" fillId="0" borderId="20" xfId="0" applyFont="1" applyBorder="1" applyAlignment="1" applyProtection="1">
      <alignment horizontal="center"/>
      <protection hidden="1" locked="0"/>
    </xf>
    <xf numFmtId="0" fontId="3" fillId="0" borderId="21" xfId="0" applyFont="1" applyBorder="1" applyAlignment="1" applyProtection="1">
      <alignment horizontal="center"/>
      <protection hidden="1" locked="0"/>
    </xf>
    <xf numFmtId="49" fontId="1" fillId="0" borderId="0" xfId="0" applyNumberFormat="1" applyFont="1" applyFill="1" applyBorder="1" applyAlignment="1" applyProtection="1">
      <alignment horizontal="left"/>
      <protection hidden="1" locked="0"/>
    </xf>
    <xf numFmtId="49" fontId="1" fillId="0" borderId="10" xfId="0" applyNumberFormat="1" applyFont="1" applyBorder="1" applyAlignment="1" applyProtection="1">
      <alignment/>
      <protection hidden="1" locked="0"/>
    </xf>
    <xf numFmtId="49" fontId="1" fillId="0" borderId="3" xfId="0" applyNumberFormat="1" applyFont="1" applyBorder="1" applyAlignment="1" applyProtection="1">
      <alignment/>
      <protection hidden="1" locked="0"/>
    </xf>
    <xf numFmtId="49" fontId="1" fillId="0" borderId="7" xfId="0" applyNumberFormat="1" applyFont="1" applyFill="1" applyBorder="1" applyAlignment="1" applyProtection="1">
      <alignment horizontal="left"/>
      <protection hidden="1" locked="0"/>
    </xf>
    <xf numFmtId="49" fontId="1" fillId="0" borderId="6" xfId="0" applyNumberFormat="1" applyFont="1" applyBorder="1" applyAlignment="1" applyProtection="1">
      <alignment horizontal="center"/>
      <protection hidden="1" locked="0"/>
    </xf>
    <xf numFmtId="49" fontId="1" fillId="0" borderId="7" xfId="0" applyNumberFormat="1" applyFont="1" applyBorder="1" applyAlignment="1" applyProtection="1">
      <alignment horizontal="center"/>
      <protection hidden="1" locked="0"/>
    </xf>
    <xf numFmtId="49" fontId="1" fillId="0" borderId="8" xfId="0" applyNumberFormat="1" applyFont="1" applyBorder="1" applyAlignment="1" applyProtection="1">
      <alignment horizontal="center"/>
      <protection hidden="1" locked="0"/>
    </xf>
    <xf numFmtId="49" fontId="0" fillId="0" borderId="10" xfId="0" applyNumberFormat="1" applyFont="1" applyFill="1" applyBorder="1" applyAlignment="1" applyProtection="1">
      <alignment horizontal="left"/>
      <protection hidden="1"/>
    </xf>
    <xf numFmtId="0" fontId="2" fillId="0" borderId="3" xfId="0" applyFont="1" applyBorder="1" applyAlignment="1" applyProtection="1">
      <alignment horizontal="center" vertical="top"/>
      <protection hidden="1"/>
    </xf>
    <xf numFmtId="49" fontId="1" fillId="4" borderId="1" xfId="0" applyNumberFormat="1" applyFont="1" applyFill="1" applyBorder="1" applyAlignment="1" applyProtection="1">
      <alignment/>
      <protection hidden="1" locked="0"/>
    </xf>
    <xf numFmtId="0" fontId="4" fillId="3" borderId="0" xfId="0" applyFont="1" applyFill="1" applyBorder="1" applyAlignment="1" applyProtection="1">
      <alignment horizontal="center"/>
      <protection hidden="1"/>
    </xf>
    <xf numFmtId="0" fontId="4" fillId="3" borderId="9" xfId="0" applyFont="1" applyFill="1" applyBorder="1" applyAlignment="1" applyProtection="1">
      <alignment horizontal="center"/>
      <protection hidden="1"/>
    </xf>
    <xf numFmtId="0" fontId="4" fillId="3" borderId="22" xfId="0" applyFont="1" applyFill="1" applyBorder="1" applyAlignment="1" applyProtection="1">
      <alignment horizontal="center"/>
      <protection hidden="1"/>
    </xf>
    <xf numFmtId="0" fontId="4" fillId="3" borderId="23" xfId="0" applyFont="1" applyFill="1" applyBorder="1" applyAlignment="1" applyProtection="1">
      <alignment horizontal="center"/>
      <protection hidden="1"/>
    </xf>
    <xf numFmtId="0" fontId="4" fillId="3" borderId="24" xfId="0" applyFont="1" applyFill="1" applyBorder="1" applyAlignment="1" applyProtection="1">
      <alignment horizontal="center"/>
      <protection hidden="1"/>
    </xf>
    <xf numFmtId="0" fontId="4" fillId="3" borderId="25" xfId="0" applyFont="1" applyFill="1" applyBorder="1" applyAlignment="1" applyProtection="1">
      <alignment horizontal="center"/>
      <protection hidden="1"/>
    </xf>
    <xf numFmtId="0" fontId="4" fillId="3" borderId="26" xfId="0" applyFont="1" applyFill="1" applyBorder="1" applyAlignment="1" applyProtection="1">
      <alignment horizontal="center"/>
      <protection hidden="1"/>
    </xf>
    <xf numFmtId="0" fontId="4" fillId="3" borderId="27" xfId="0" applyFont="1" applyFill="1" applyBorder="1" applyAlignment="1" applyProtection="1">
      <alignment horizontal="center"/>
      <protection hidden="1"/>
    </xf>
    <xf numFmtId="0" fontId="4" fillId="3" borderId="28" xfId="0" applyFont="1" applyFill="1" applyBorder="1" applyAlignment="1" applyProtection="1">
      <alignment horizontal="center"/>
      <protection hidden="1"/>
    </xf>
    <xf numFmtId="49" fontId="1" fillId="4" borderId="6" xfId="0" applyNumberFormat="1" applyFont="1" applyFill="1" applyBorder="1" applyAlignment="1" applyProtection="1">
      <alignment horizontal="left"/>
      <protection hidden="1" locked="0"/>
    </xf>
    <xf numFmtId="49" fontId="1" fillId="4" borderId="7" xfId="0" applyNumberFormat="1" applyFont="1" applyFill="1" applyBorder="1" applyAlignment="1" applyProtection="1">
      <alignment horizontal="left"/>
      <protection hidden="1" locked="0"/>
    </xf>
    <xf numFmtId="49" fontId="1" fillId="4" borderId="8" xfId="0" applyNumberFormat="1" applyFont="1" applyFill="1" applyBorder="1" applyAlignment="1" applyProtection="1">
      <alignment horizontal="left"/>
      <protection hidden="1" locked="0"/>
    </xf>
    <xf numFmtId="49" fontId="1" fillId="0" borderId="6" xfId="0" applyNumberFormat="1" applyFont="1" applyBorder="1" applyAlignment="1" applyProtection="1">
      <alignment horizontal="left"/>
      <protection hidden="1" locked="0"/>
    </xf>
    <xf numFmtId="49" fontId="1" fillId="0" borderId="7" xfId="0" applyNumberFormat="1" applyFont="1" applyBorder="1" applyAlignment="1" applyProtection="1">
      <alignment horizontal="left"/>
      <protection hidden="1" locked="0"/>
    </xf>
    <xf numFmtId="49" fontId="1" fillId="0" borderId="8" xfId="0" applyNumberFormat="1" applyFont="1" applyBorder="1" applyAlignment="1" applyProtection="1">
      <alignment horizontal="left"/>
      <protection hidden="1" locked="0"/>
    </xf>
    <xf numFmtId="49" fontId="1" fillId="0" borderId="10" xfId="0" applyNumberFormat="1" applyFont="1" applyBorder="1" applyAlignment="1" applyProtection="1">
      <alignment horizontal="left"/>
      <protection hidden="1" locked="0"/>
    </xf>
    <xf numFmtId="49" fontId="1" fillId="0" borderId="3" xfId="0" applyNumberFormat="1" applyFont="1" applyBorder="1" applyAlignment="1" applyProtection="1">
      <alignment horizontal="left"/>
      <protection hidden="1" locked="0"/>
    </xf>
    <xf numFmtId="49" fontId="1" fillId="0" borderId="4" xfId="0" applyNumberFormat="1" applyFont="1" applyBorder="1" applyAlignment="1" applyProtection="1">
      <alignment horizontal="left"/>
      <protection hidden="1" locked="0"/>
    </xf>
    <xf numFmtId="0" fontId="1" fillId="0" borderId="10" xfId="0" applyFont="1" applyBorder="1" applyAlignment="1" applyProtection="1">
      <alignment horizontal="left"/>
      <protection hidden="1" locked="0"/>
    </xf>
    <xf numFmtId="0" fontId="1" fillId="0" borderId="4" xfId="0" applyFont="1" applyBorder="1" applyAlignment="1" applyProtection="1">
      <alignment horizontal="left"/>
      <protection hidden="1" locked="0"/>
    </xf>
    <xf numFmtId="3" fontId="1" fillId="0" borderId="5" xfId="0" applyNumberFormat="1" applyFont="1" applyBorder="1" applyAlignment="1" applyProtection="1">
      <alignment horizontal="center"/>
      <protection hidden="1" locked="0"/>
    </xf>
    <xf numFmtId="49" fontId="0" fillId="0" borderId="3" xfId="0" applyNumberFormat="1" applyFont="1" applyFill="1" applyBorder="1" applyAlignment="1" applyProtection="1">
      <alignment horizontal="left"/>
      <protection hidden="1"/>
    </xf>
    <xf numFmtId="49" fontId="0" fillId="0" borderId="4" xfId="0" applyNumberFormat="1" applyFont="1" applyFill="1" applyBorder="1" applyAlignment="1" applyProtection="1">
      <alignment horizontal="left"/>
      <protection hidden="1"/>
    </xf>
    <xf numFmtId="49" fontId="17" fillId="0" borderId="0" xfId="0" applyNumberFormat="1" applyFont="1" applyFill="1" applyBorder="1" applyAlignment="1" applyProtection="1">
      <alignment horizontal="left"/>
      <protection hidden="1" locked="0"/>
    </xf>
    <xf numFmtId="49" fontId="0" fillId="0" borderId="0" xfId="0" applyNumberFormat="1" applyFont="1" applyFill="1" applyBorder="1" applyAlignment="1" applyProtection="1">
      <alignment horizontal="left" vertical="top"/>
      <protection hidden="1" locked="0"/>
    </xf>
    <xf numFmtId="0" fontId="4" fillId="3" borderId="11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Border="1" applyAlignment="1" applyProtection="1">
      <alignment horizontal="center" wrapText="1"/>
      <protection hidden="1"/>
    </xf>
    <xf numFmtId="0" fontId="4" fillId="3" borderId="29" xfId="0" applyFont="1" applyFill="1" applyBorder="1" applyAlignment="1" applyProtection="1">
      <alignment horizontal="center"/>
      <protection hidden="1"/>
    </xf>
    <xf numFmtId="0" fontId="4" fillId="3" borderId="30" xfId="0" applyFont="1" applyFill="1" applyBorder="1" applyAlignment="1" applyProtection="1">
      <alignment horizontal="center"/>
      <protection hidden="1"/>
    </xf>
    <xf numFmtId="49" fontId="4" fillId="3" borderId="0" xfId="0" applyNumberFormat="1" applyFont="1" applyFill="1" applyBorder="1" applyAlignment="1" applyProtection="1">
      <alignment horizontal="center"/>
      <protection hidden="1"/>
    </xf>
    <xf numFmtId="49" fontId="4" fillId="3" borderId="5" xfId="0" applyNumberFormat="1" applyFont="1" applyFill="1" applyBorder="1" applyAlignment="1" applyProtection="1">
      <alignment horizontal="center"/>
      <protection hidden="1"/>
    </xf>
    <xf numFmtId="49" fontId="4" fillId="3" borderId="10" xfId="0" applyNumberFormat="1" applyFont="1" applyFill="1" applyBorder="1" applyAlignment="1" applyProtection="1">
      <alignment horizontal="center"/>
      <protection hidden="1"/>
    </xf>
    <xf numFmtId="49" fontId="4" fillId="3" borderId="3" xfId="0" applyNumberFormat="1" applyFont="1" applyFill="1" applyBorder="1" applyAlignment="1" applyProtection="1">
      <alignment horizontal="center"/>
      <protection hidden="1"/>
    </xf>
    <xf numFmtId="49" fontId="4" fillId="3" borderId="4" xfId="0" applyNumberFormat="1" applyFont="1" applyFill="1" applyBorder="1" applyAlignment="1" applyProtection="1">
      <alignment horizontal="center"/>
      <protection hidden="1"/>
    </xf>
    <xf numFmtId="49" fontId="19" fillId="0" borderId="6" xfId="0" applyNumberFormat="1" applyFont="1" applyFill="1" applyBorder="1" applyAlignment="1" applyProtection="1">
      <alignment horizontal="left" vertical="top" wrapText="1"/>
      <protection hidden="1"/>
    </xf>
    <xf numFmtId="49" fontId="19" fillId="0" borderId="7" xfId="0" applyNumberFormat="1" applyFont="1" applyFill="1" applyBorder="1" applyAlignment="1" applyProtection="1">
      <alignment horizontal="left" vertical="top" wrapText="1"/>
      <protection hidden="1"/>
    </xf>
    <xf numFmtId="49" fontId="19" fillId="0" borderId="8" xfId="0" applyNumberFormat="1" applyFont="1" applyFill="1" applyBorder="1" applyAlignment="1" applyProtection="1">
      <alignment horizontal="left" vertical="top" wrapText="1"/>
      <protection hidden="1"/>
    </xf>
    <xf numFmtId="49" fontId="19" fillId="0" borderId="12" xfId="0" applyNumberFormat="1" applyFont="1" applyFill="1" applyBorder="1" applyAlignment="1" applyProtection="1">
      <alignment horizontal="left" vertical="top" wrapText="1"/>
      <protection hidden="1"/>
    </xf>
    <xf numFmtId="49" fontId="19" fillId="0" borderId="5" xfId="0" applyNumberFormat="1" applyFont="1" applyFill="1" applyBorder="1" applyAlignment="1" applyProtection="1">
      <alignment horizontal="left" vertical="top" wrapText="1"/>
      <protection hidden="1"/>
    </xf>
    <xf numFmtId="49" fontId="19" fillId="0" borderId="17" xfId="0" applyNumberFormat="1" applyFont="1" applyFill="1" applyBorder="1" applyAlignment="1" applyProtection="1">
      <alignment horizontal="left" vertical="top" wrapText="1"/>
      <protection hidden="1"/>
    </xf>
    <xf numFmtId="49" fontId="9" fillId="0" borderId="1" xfId="0" applyNumberFormat="1" applyFont="1" applyFill="1" applyBorder="1" applyAlignment="1" applyProtection="1">
      <alignment horizontal="center"/>
      <protection hidden="1" locked="0"/>
    </xf>
    <xf numFmtId="0" fontId="4" fillId="3" borderId="11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0" fontId="4" fillId="3" borderId="9" xfId="0" applyFont="1" applyFill="1" applyBorder="1" applyAlignment="1" applyProtection="1">
      <alignment horizontal="center" vertical="center"/>
      <protection hidden="1"/>
    </xf>
    <xf numFmtId="0" fontId="9" fillId="0" borderId="10" xfId="0" applyFont="1" applyFill="1" applyBorder="1" applyAlignment="1" applyProtection="1">
      <alignment horizontal="left"/>
      <protection hidden="1" locked="0"/>
    </xf>
    <xf numFmtId="0" fontId="9" fillId="0" borderId="3" xfId="0" applyFont="1" applyFill="1" applyBorder="1" applyAlignment="1" applyProtection="1">
      <alignment horizontal="left"/>
      <protection hidden="1" locked="0"/>
    </xf>
    <xf numFmtId="0" fontId="9" fillId="0" borderId="4" xfId="0" applyFont="1" applyFill="1" applyBorder="1" applyAlignment="1" applyProtection="1">
      <alignment horizontal="left"/>
      <protection hidden="1" locked="0"/>
    </xf>
    <xf numFmtId="49" fontId="9" fillId="0" borderId="10" xfId="0" applyNumberFormat="1" applyFont="1" applyFill="1" applyBorder="1" applyAlignment="1" applyProtection="1">
      <alignment horizontal="center"/>
      <protection hidden="1" locked="0"/>
    </xf>
    <xf numFmtId="49" fontId="9" fillId="0" borderId="3" xfId="0" applyNumberFormat="1" applyFont="1" applyFill="1" applyBorder="1" applyAlignment="1" applyProtection="1">
      <alignment horizontal="center"/>
      <protection hidden="1" locked="0"/>
    </xf>
    <xf numFmtId="49" fontId="9" fillId="0" borderId="4" xfId="0" applyNumberFormat="1" applyFont="1" applyFill="1" applyBorder="1" applyAlignment="1" applyProtection="1">
      <alignment horizontal="center"/>
      <protection hidden="1" locked="0"/>
    </xf>
    <xf numFmtId="49" fontId="9" fillId="0" borderId="1" xfId="0" applyNumberFormat="1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center" wrapText="1"/>
      <protection hidden="1"/>
    </xf>
    <xf numFmtId="0" fontId="11" fillId="3" borderId="0" xfId="0" applyFont="1" applyFill="1" applyBorder="1" applyAlignment="1" applyProtection="1">
      <alignment horizontal="center"/>
      <protection hidden="1"/>
    </xf>
    <xf numFmtId="0" fontId="11" fillId="3" borderId="5" xfId="0" applyFont="1" applyFill="1" applyBorder="1" applyAlignment="1" applyProtection="1">
      <alignment horizontal="center"/>
      <protection hidden="1"/>
    </xf>
    <xf numFmtId="0" fontId="11" fillId="3" borderId="5" xfId="0" applyFont="1" applyFill="1" applyBorder="1" applyAlignment="1" applyProtection="1">
      <alignment horizontal="center" wrapText="1"/>
      <protection hidden="1"/>
    </xf>
    <xf numFmtId="0" fontId="6" fillId="3" borderId="3" xfId="0" applyFont="1" applyFill="1" applyBorder="1" applyAlignment="1" applyProtection="1">
      <alignment horizontal="center"/>
      <protection hidden="1"/>
    </xf>
    <xf numFmtId="171" fontId="9" fillId="0" borderId="10" xfId="0" applyNumberFormat="1" applyFont="1" applyFill="1" applyBorder="1" applyAlignment="1" applyProtection="1">
      <alignment horizontal="center"/>
      <protection hidden="1" locked="0"/>
    </xf>
    <xf numFmtId="171" fontId="9" fillId="0" borderId="3" xfId="0" applyNumberFormat="1" applyFont="1" applyFill="1" applyBorder="1" applyAlignment="1" applyProtection="1">
      <alignment horizontal="center"/>
      <protection hidden="1" locked="0"/>
    </xf>
    <xf numFmtId="171" fontId="9" fillId="0" borderId="4" xfId="0" applyNumberFormat="1" applyFont="1" applyFill="1" applyBorder="1" applyAlignment="1" applyProtection="1">
      <alignment horizontal="center"/>
      <protection hidden="1" locked="0"/>
    </xf>
    <xf numFmtId="171" fontId="9" fillId="0" borderId="10" xfId="0" applyNumberFormat="1" applyFont="1" applyFill="1" applyBorder="1" applyAlignment="1" applyProtection="1">
      <alignment horizontal="left"/>
      <protection hidden="1" locked="0"/>
    </xf>
    <xf numFmtId="171" fontId="9" fillId="0" borderId="3" xfId="0" applyNumberFormat="1" applyFont="1" applyFill="1" applyBorder="1" applyAlignment="1" applyProtection="1">
      <alignment horizontal="left"/>
      <protection hidden="1" locked="0"/>
    </xf>
    <xf numFmtId="171" fontId="9" fillId="0" borderId="4" xfId="0" applyNumberFormat="1" applyFont="1" applyFill="1" applyBorder="1" applyAlignment="1" applyProtection="1">
      <alignment horizontal="left"/>
      <protection hidden="1" locked="0"/>
    </xf>
    <xf numFmtId="171" fontId="9" fillId="0" borderId="1" xfId="0" applyNumberFormat="1" applyFont="1" applyFill="1" applyBorder="1" applyAlignment="1" applyProtection="1">
      <alignment horizontal="center"/>
      <protection hidden="1" locked="0"/>
    </xf>
    <xf numFmtId="171" fontId="9" fillId="0" borderId="10" xfId="0" applyNumberFormat="1" applyFont="1" applyFill="1" applyBorder="1" applyAlignment="1" applyProtection="1">
      <alignment horizontal="center"/>
      <protection hidden="1"/>
    </xf>
    <xf numFmtId="171" fontId="9" fillId="0" borderId="3" xfId="0" applyNumberFormat="1" applyFont="1" applyFill="1" applyBorder="1" applyAlignment="1" applyProtection="1">
      <alignment horizontal="center"/>
      <protection hidden="1"/>
    </xf>
    <xf numFmtId="171" fontId="9" fillId="0" borderId="4" xfId="0" applyNumberFormat="1" applyFont="1" applyFill="1" applyBorder="1" applyAlignment="1" applyProtection="1">
      <alignment horizontal="center"/>
      <protection hidden="1"/>
    </xf>
    <xf numFmtId="0" fontId="9" fillId="0" borderId="1" xfId="0" applyFont="1" applyFill="1" applyBorder="1" applyAlignment="1" applyProtection="1">
      <alignment horizontal="left"/>
      <protection hidden="1" locked="0"/>
    </xf>
    <xf numFmtId="171" fontId="9" fillId="0" borderId="0" xfId="0" applyNumberFormat="1" applyFont="1" applyFill="1" applyBorder="1" applyAlignment="1" applyProtection="1">
      <alignment horizontal="center"/>
      <protection hidden="1"/>
    </xf>
    <xf numFmtId="171" fontId="9" fillId="0" borderId="1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1" fontId="9" fillId="0" borderId="10" xfId="0" applyNumberFormat="1" applyFont="1" applyFill="1" applyBorder="1" applyAlignment="1" applyProtection="1">
      <alignment horizontal="center"/>
      <protection hidden="1" locked="0"/>
    </xf>
    <xf numFmtId="1" fontId="9" fillId="0" borderId="4" xfId="0" applyNumberFormat="1" applyFont="1" applyFill="1" applyBorder="1" applyAlignment="1" applyProtection="1">
      <alignment horizontal="center"/>
      <protection hidden="1" locked="0"/>
    </xf>
    <xf numFmtId="0" fontId="9" fillId="0" borderId="12" xfId="0" applyFont="1" applyFill="1" applyBorder="1" applyAlignment="1" applyProtection="1">
      <alignment horizontal="left"/>
      <protection hidden="1" locked="0"/>
    </xf>
    <xf numFmtId="0" fontId="9" fillId="0" borderId="5" xfId="0" applyFont="1" applyFill="1" applyBorder="1" applyAlignment="1" applyProtection="1">
      <alignment horizontal="left"/>
      <protection hidden="1" locked="0"/>
    </xf>
    <xf numFmtId="0" fontId="9" fillId="0" borderId="17" xfId="0" applyFont="1" applyFill="1" applyBorder="1" applyAlignment="1" applyProtection="1">
      <alignment horizontal="left"/>
      <protection hidden="1" locked="0"/>
    </xf>
    <xf numFmtId="0" fontId="9" fillId="0" borderId="10" xfId="0" applyFont="1" applyFill="1" applyBorder="1" applyAlignment="1" applyProtection="1">
      <alignment horizontal="center"/>
      <protection hidden="1"/>
    </xf>
    <xf numFmtId="0" fontId="9" fillId="0" borderId="4" xfId="0" applyFont="1" applyFill="1" applyBorder="1" applyAlignment="1" applyProtection="1">
      <alignment horizontal="center"/>
      <protection hidden="1"/>
    </xf>
    <xf numFmtId="0" fontId="9" fillId="0" borderId="10" xfId="0" applyFont="1" applyFill="1" applyBorder="1" applyAlignment="1" applyProtection="1">
      <alignment horizontal="center"/>
      <protection hidden="1" locked="0"/>
    </xf>
    <xf numFmtId="0" fontId="9" fillId="0" borderId="4" xfId="0" applyFont="1" applyFill="1" applyBorder="1" applyAlignment="1" applyProtection="1">
      <alignment horizontal="center"/>
      <protection hidden="1" locked="0"/>
    </xf>
    <xf numFmtId="0" fontId="9" fillId="0" borderId="10" xfId="0" applyNumberFormat="1" applyFont="1" applyFill="1" applyBorder="1" applyAlignment="1" applyProtection="1">
      <alignment horizontal="center"/>
      <protection hidden="1" locked="0"/>
    </xf>
    <xf numFmtId="1" fontId="9" fillId="0" borderId="3" xfId="0" applyNumberFormat="1" applyFont="1" applyFill="1" applyBorder="1" applyAlignment="1" applyProtection="1">
      <alignment horizontal="center"/>
      <protection hidden="1" locked="0"/>
    </xf>
    <xf numFmtId="0" fontId="9" fillId="0" borderId="0" xfId="0" applyFont="1" applyFill="1" applyBorder="1" applyAlignment="1" applyProtection="1">
      <alignment horizontal="left"/>
      <protection hidden="1"/>
    </xf>
    <xf numFmtId="3" fontId="9" fillId="0" borderId="1" xfId="0" applyNumberFormat="1" applyFont="1" applyFill="1" applyBorder="1" applyAlignment="1" applyProtection="1">
      <alignment horizontal="center"/>
      <protection hidden="1" locked="0"/>
    </xf>
    <xf numFmtId="49" fontId="9" fillId="0" borderId="10" xfId="0" applyNumberFormat="1" applyFont="1" applyFill="1" applyBorder="1" applyAlignment="1" applyProtection="1">
      <alignment horizontal="center"/>
      <protection hidden="1"/>
    </xf>
    <xf numFmtId="49" fontId="9" fillId="0" borderId="4" xfId="0" applyNumberFormat="1" applyFont="1" applyFill="1" applyBorder="1" applyAlignment="1" applyProtection="1">
      <alignment horizontal="center"/>
      <protection hidden="1"/>
    </xf>
    <xf numFmtId="49" fontId="9" fillId="0" borderId="1" xfId="0" applyNumberFormat="1" applyFont="1" applyFill="1" applyBorder="1" applyAlignment="1" applyProtection="1">
      <alignment horizontal="left"/>
      <protection hidden="1"/>
    </xf>
    <xf numFmtId="0" fontId="6" fillId="3" borderId="1" xfId="0" applyFont="1" applyFill="1" applyBorder="1" applyAlignment="1" applyProtection="1">
      <alignment horizontal="center"/>
      <protection hidden="1"/>
    </xf>
    <xf numFmtId="0" fontId="6" fillId="3" borderId="12" xfId="0" applyFont="1" applyFill="1" applyBorder="1" applyAlignment="1" applyProtection="1">
      <alignment horizontal="center"/>
      <protection hidden="1"/>
    </xf>
    <xf numFmtId="0" fontId="6" fillId="3" borderId="5" xfId="0" applyFont="1" applyFill="1" applyBorder="1" applyAlignment="1" applyProtection="1">
      <alignment horizontal="center"/>
      <protection hidden="1"/>
    </xf>
    <xf numFmtId="0" fontId="9" fillId="0" borderId="5" xfId="0" applyFont="1" applyFill="1" applyBorder="1" applyAlignment="1" applyProtection="1">
      <alignment horizontal="center"/>
      <protection hidden="1"/>
    </xf>
    <xf numFmtId="0" fontId="4" fillId="3" borderId="10" xfId="0" applyFont="1" applyFill="1" applyBorder="1" applyAlignment="1" applyProtection="1">
      <alignment horizontal="center" vertical="center"/>
      <protection hidden="1"/>
    </xf>
    <xf numFmtId="0" fontId="4" fillId="3" borderId="3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2" fillId="0" borderId="5" xfId="0" applyFont="1" applyFill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wrapText="1"/>
      <protection hidden="1"/>
    </xf>
    <xf numFmtId="0" fontId="8" fillId="0" borderId="0" xfId="0" applyFont="1" applyFill="1" applyBorder="1" applyAlignment="1" applyProtection="1">
      <alignment horizontal="center" wrapText="1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top"/>
      <protection hidden="1"/>
    </xf>
    <xf numFmtId="0" fontId="9" fillId="0" borderId="1" xfId="0" applyFont="1" applyFill="1" applyBorder="1" applyAlignment="1" applyProtection="1">
      <alignment horizontal="center" vertical="center"/>
      <protection hidden="1" locked="0"/>
    </xf>
    <xf numFmtId="0" fontId="9" fillId="0" borderId="6" xfId="0" applyFont="1" applyFill="1" applyBorder="1" applyAlignment="1" applyProtection="1">
      <alignment horizontal="center" vertical="center"/>
      <protection hidden="1" locked="0"/>
    </xf>
    <xf numFmtId="0" fontId="9" fillId="0" borderId="8" xfId="0" applyFont="1" applyFill="1" applyBorder="1" applyAlignment="1" applyProtection="1">
      <alignment horizontal="center" vertical="center"/>
      <protection hidden="1" locked="0"/>
    </xf>
    <xf numFmtId="0" fontId="9" fillId="0" borderId="12" xfId="0" applyFont="1" applyFill="1" applyBorder="1" applyAlignment="1" applyProtection="1">
      <alignment horizontal="center" vertical="center"/>
      <protection hidden="1" locked="0"/>
    </xf>
    <xf numFmtId="0" fontId="9" fillId="0" borderId="17" xfId="0" applyFont="1" applyFill="1" applyBorder="1" applyAlignment="1" applyProtection="1">
      <alignment horizontal="center" vertical="center"/>
      <protection hidden="1" locked="0"/>
    </xf>
    <xf numFmtId="0" fontId="8" fillId="0" borderId="7" xfId="0" applyFont="1" applyFill="1" applyBorder="1" applyAlignment="1" applyProtection="1">
      <alignment horizontal="center" vertical="top"/>
      <protection hidden="1"/>
    </xf>
    <xf numFmtId="49" fontId="9" fillId="0" borderId="10" xfId="0" applyNumberFormat="1" applyFont="1" applyFill="1" applyBorder="1" applyAlignment="1" applyProtection="1">
      <alignment horizontal="left"/>
      <protection hidden="1"/>
    </xf>
    <xf numFmtId="49" fontId="9" fillId="0" borderId="3" xfId="0" applyNumberFormat="1" applyFont="1" applyFill="1" applyBorder="1" applyAlignment="1" applyProtection="1">
      <alignment horizontal="left"/>
      <protection hidden="1"/>
    </xf>
    <xf numFmtId="49" fontId="9" fillId="0" borderId="4" xfId="0" applyNumberFormat="1" applyFont="1" applyFill="1" applyBorder="1" applyAlignment="1" applyProtection="1">
      <alignment horizontal="left"/>
      <protection hidden="1"/>
    </xf>
    <xf numFmtId="3" fontId="9" fillId="0" borderId="10" xfId="0" applyNumberFormat="1" applyFont="1" applyFill="1" applyBorder="1" applyAlignment="1" applyProtection="1">
      <alignment horizontal="center"/>
      <protection hidden="1" locked="0"/>
    </xf>
    <xf numFmtId="3" fontId="9" fillId="0" borderId="3" xfId="0" applyNumberFormat="1" applyFont="1" applyFill="1" applyBorder="1" applyAlignment="1" applyProtection="1">
      <alignment horizontal="center"/>
      <protection hidden="1" locked="0"/>
    </xf>
    <xf numFmtId="3" fontId="9" fillId="0" borderId="4" xfId="0" applyNumberFormat="1" applyFont="1" applyFill="1" applyBorder="1" applyAlignment="1" applyProtection="1">
      <alignment horizontal="center"/>
      <protection hidden="1" locked="0"/>
    </xf>
    <xf numFmtId="0" fontId="4" fillId="3" borderId="3" xfId="0" applyFont="1" applyFill="1" applyBorder="1" applyAlignment="1" applyProtection="1">
      <alignment horizontal="left"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left" vertical="center"/>
      <protection hidden="1"/>
    </xf>
    <xf numFmtId="49" fontId="1" fillId="0" borderId="1" xfId="0" applyNumberFormat="1" applyFont="1" applyFill="1" applyBorder="1" applyAlignment="1" applyProtection="1">
      <alignment horizontal="left" vertical="top"/>
      <protection hidden="1" locked="0"/>
    </xf>
    <xf numFmtId="0" fontId="4" fillId="3" borderId="4" xfId="0" applyFont="1" applyFill="1" applyBorder="1" applyAlignment="1" applyProtection="1">
      <alignment horizontal="left" vertical="center"/>
      <protection hidden="1"/>
    </xf>
    <xf numFmtId="0" fontId="4" fillId="3" borderId="1" xfId="0" applyFont="1" applyFill="1" applyBorder="1" applyAlignment="1" applyProtection="1">
      <alignment horizontal="center" vertical="top"/>
      <protection hidden="1"/>
    </xf>
    <xf numFmtId="0" fontId="13" fillId="3" borderId="1" xfId="0" applyFont="1" applyFill="1" applyBorder="1" applyAlignment="1" applyProtection="1">
      <alignment horizontal="center" vertical="top"/>
      <protection hidden="1"/>
    </xf>
    <xf numFmtId="0" fontId="4" fillId="3" borderId="31" xfId="0" applyFont="1" applyFill="1" applyBorder="1" applyAlignment="1" applyProtection="1">
      <alignment horizontal="center" vertical="top"/>
      <protection hidden="1"/>
    </xf>
    <xf numFmtId="0" fontId="4" fillId="3" borderId="25" xfId="0" applyFont="1" applyFill="1" applyBorder="1" applyAlignment="1" applyProtection="1">
      <alignment horizontal="center" vertical="top"/>
      <protection hidden="1"/>
    </xf>
    <xf numFmtId="0" fontId="4" fillId="3" borderId="32" xfId="0" applyFont="1" applyFill="1" applyBorder="1" applyAlignment="1" applyProtection="1">
      <alignment horizontal="center" vertical="top"/>
      <protection hidden="1"/>
    </xf>
    <xf numFmtId="0" fontId="4" fillId="3" borderId="19" xfId="0" applyFont="1" applyFill="1" applyBorder="1" applyAlignment="1" applyProtection="1">
      <alignment horizontal="center" vertical="top"/>
      <protection hidden="1"/>
    </xf>
    <xf numFmtId="0" fontId="4" fillId="3" borderId="11" xfId="0" applyFont="1" applyFill="1" applyBorder="1" applyAlignment="1" applyProtection="1">
      <alignment horizontal="center" vertical="top"/>
      <protection hidden="1"/>
    </xf>
    <xf numFmtId="0" fontId="4" fillId="3" borderId="0" xfId="0" applyFont="1" applyFill="1" applyBorder="1" applyAlignment="1" applyProtection="1">
      <alignment horizontal="center" vertical="top"/>
      <protection hidden="1"/>
    </xf>
    <xf numFmtId="0" fontId="4" fillId="3" borderId="0" xfId="0" applyFont="1" applyFill="1" applyBorder="1" applyAlignment="1" applyProtection="1">
      <alignment horizontal="left" vertical="top"/>
      <protection hidden="1"/>
    </xf>
    <xf numFmtId="0" fontId="4" fillId="3" borderId="25" xfId="0" applyFont="1" applyFill="1" applyBorder="1" applyAlignment="1" applyProtection="1">
      <alignment horizontal="left" vertical="top"/>
      <protection hidden="1"/>
    </xf>
    <xf numFmtId="0" fontId="4" fillId="3" borderId="0" xfId="0" applyFont="1" applyFill="1" applyBorder="1" applyAlignment="1" applyProtection="1">
      <alignment horizontal="left"/>
      <protection hidden="1"/>
    </xf>
    <xf numFmtId="0" fontId="4" fillId="3" borderId="25" xfId="0" applyFont="1" applyFill="1" applyBorder="1" applyAlignment="1" applyProtection="1">
      <alignment horizontal="left"/>
      <protection hidden="1"/>
    </xf>
    <xf numFmtId="0" fontId="4" fillId="3" borderId="11" xfId="0" applyFont="1" applyFill="1" applyBorder="1" applyAlignment="1" applyProtection="1">
      <alignment horizontal="left"/>
      <protection hidden="1"/>
    </xf>
    <xf numFmtId="0" fontId="4" fillId="3" borderId="1" xfId="0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9" xfId="0" applyFill="1" applyBorder="1" applyAlignment="1" applyProtection="1">
      <alignment horizontal="center"/>
      <protection hidden="1"/>
    </xf>
    <xf numFmtId="49" fontId="1" fillId="0" borderId="1" xfId="0" applyNumberFormat="1" applyFont="1" applyFill="1" applyBorder="1" applyAlignment="1" applyProtection="1">
      <alignment/>
      <protection hidden="1" locked="0"/>
    </xf>
    <xf numFmtId="0" fontId="4" fillId="3" borderId="1" xfId="0" applyFont="1" applyFill="1" applyBorder="1" applyAlignment="1" applyProtection="1">
      <alignment horizontal="center"/>
      <protection hidden="1"/>
    </xf>
    <xf numFmtId="49" fontId="1" fillId="0" borderId="1" xfId="0" applyNumberFormat="1" applyFont="1" applyFill="1" applyBorder="1" applyAlignment="1" applyProtection="1">
      <alignment horizontal="left"/>
      <protection hidden="1" locked="0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3" borderId="33" xfId="0" applyFont="1" applyFill="1" applyBorder="1" applyAlignment="1" applyProtection="1">
      <alignment horizontal="center"/>
      <protection hidden="1"/>
    </xf>
    <xf numFmtId="49" fontId="9" fillId="0" borderId="10" xfId="0" applyNumberFormat="1" applyFont="1" applyFill="1" applyBorder="1" applyAlignment="1" applyProtection="1">
      <alignment horizontal="left"/>
      <protection hidden="1" locked="0"/>
    </xf>
    <xf numFmtId="49" fontId="9" fillId="0" borderId="3" xfId="0" applyNumberFormat="1" applyFont="1" applyFill="1" applyBorder="1" applyAlignment="1" applyProtection="1">
      <alignment horizontal="left"/>
      <protection hidden="1" locked="0"/>
    </xf>
    <xf numFmtId="49" fontId="9" fillId="0" borderId="4" xfId="0" applyNumberFormat="1" applyFont="1" applyFill="1" applyBorder="1" applyAlignment="1" applyProtection="1">
      <alignment horizontal="left"/>
      <protection hidden="1" locked="0"/>
    </xf>
    <xf numFmtId="49" fontId="9" fillId="0" borderId="1" xfId="0" applyNumberFormat="1" applyFont="1" applyFill="1" applyBorder="1" applyAlignment="1" applyProtection="1">
      <alignment horizontal="left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6"/>
  <sheetViews>
    <sheetView showGridLines="0" tabSelected="1" workbookViewId="0" topLeftCell="A1">
      <selection activeCell="A1" sqref="A1:I1"/>
    </sheetView>
  </sheetViews>
  <sheetFormatPr defaultColWidth="9.140625" defaultRowHeight="12.75"/>
  <cols>
    <col min="1" max="1" width="6.7109375" style="1" customWidth="1"/>
    <col min="2" max="2" width="1.7109375" style="1" customWidth="1"/>
    <col min="3" max="4" width="4.28125" style="1" customWidth="1"/>
    <col min="5" max="5" width="1.7109375" style="1" customWidth="1"/>
    <col min="6" max="6" width="5.140625" style="1" customWidth="1"/>
    <col min="7" max="7" width="1.7109375" style="1" customWidth="1"/>
    <col min="8" max="8" width="5.140625" style="1" customWidth="1"/>
    <col min="9" max="9" width="1.7109375" style="1" customWidth="1"/>
    <col min="10" max="10" width="5.140625" style="1" customWidth="1"/>
    <col min="11" max="11" width="1.7109375" style="1" customWidth="1"/>
    <col min="12" max="12" width="5.140625" style="1" customWidth="1"/>
    <col min="13" max="13" width="1.7109375" style="1" customWidth="1"/>
    <col min="14" max="14" width="5.140625" style="1" customWidth="1"/>
    <col min="15" max="15" width="1.7109375" style="1" customWidth="1"/>
    <col min="16" max="16" width="5.140625" style="1" customWidth="1"/>
    <col min="17" max="17" width="1.7109375" style="1" customWidth="1"/>
    <col min="18" max="18" width="4.28125" style="1" customWidth="1"/>
    <col min="19" max="19" width="1.7109375" style="1" customWidth="1"/>
    <col min="20" max="20" width="4.28125" style="1" customWidth="1"/>
    <col min="21" max="21" width="1.7109375" style="1" customWidth="1"/>
    <col min="22" max="22" width="4.28125" style="1" customWidth="1"/>
    <col min="23" max="23" width="1.7109375" style="1" customWidth="1"/>
    <col min="24" max="24" width="4.28125" style="1" customWidth="1"/>
    <col min="25" max="25" width="1.7109375" style="1" customWidth="1"/>
    <col min="26" max="26" width="4.28125" style="1" customWidth="1"/>
    <col min="27" max="27" width="1.7109375" style="1" customWidth="1"/>
    <col min="28" max="28" width="4.28125" style="1" customWidth="1"/>
    <col min="29" max="29" width="1.7109375" style="1" customWidth="1"/>
    <col min="30" max="30" width="9.140625" style="1" customWidth="1"/>
    <col min="31" max="31" width="16.00390625" style="1" customWidth="1"/>
    <col min="32" max="32" width="9.140625" style="1" customWidth="1"/>
    <col min="33" max="33" width="9.140625" style="114" customWidth="1"/>
    <col min="34" max="34" width="9.140625" style="1" customWidth="1"/>
    <col min="35" max="35" width="18.421875" style="122" bestFit="1" customWidth="1"/>
    <col min="36" max="36" width="14.8515625" style="123" bestFit="1" customWidth="1"/>
    <col min="37" max="37" width="19.00390625" style="123" bestFit="1" customWidth="1"/>
    <col min="38" max="38" width="17.00390625" style="123" bestFit="1" customWidth="1"/>
    <col min="39" max="40" width="9.140625" style="123" customWidth="1"/>
    <col min="41" max="41" width="9.140625" style="124" customWidth="1"/>
    <col min="42" max="42" width="9.140625" style="126" customWidth="1"/>
    <col min="43" max="16384" width="9.140625" style="1" customWidth="1"/>
  </cols>
  <sheetData>
    <row r="1" spans="1:42" s="7" customFormat="1" ht="12.75" customHeight="1">
      <c r="A1" s="147" t="s">
        <v>280</v>
      </c>
      <c r="B1" s="147"/>
      <c r="C1" s="147"/>
      <c r="D1" s="147"/>
      <c r="E1" s="147"/>
      <c r="F1" s="147"/>
      <c r="G1" s="147"/>
      <c r="H1" s="147"/>
      <c r="I1" s="147"/>
      <c r="J1" s="147" t="s">
        <v>168</v>
      </c>
      <c r="K1" s="147"/>
      <c r="L1" s="147"/>
      <c r="M1" s="147"/>
      <c r="N1" s="147"/>
      <c r="O1" s="147"/>
      <c r="P1" s="147"/>
      <c r="Q1" s="147"/>
      <c r="R1" s="147"/>
      <c r="S1" s="233"/>
      <c r="T1" s="147"/>
      <c r="U1" s="147"/>
      <c r="V1" s="147"/>
      <c r="W1" s="147"/>
      <c r="X1" s="147"/>
      <c r="Y1" s="147"/>
      <c r="Z1" s="147"/>
      <c r="AA1" s="147"/>
      <c r="AB1" s="147"/>
      <c r="AG1" s="114"/>
      <c r="AI1" s="122"/>
      <c r="AJ1" s="123"/>
      <c r="AK1" s="123"/>
      <c r="AL1" s="123"/>
      <c r="AM1" s="123"/>
      <c r="AN1" s="123"/>
      <c r="AO1" s="124"/>
      <c r="AP1" s="126"/>
    </row>
    <row r="2" spans="1:28" ht="12.75" customHeight="1">
      <c r="A2" s="150" t="s">
        <v>7</v>
      </c>
      <c r="B2" s="150"/>
      <c r="C2" s="150"/>
      <c r="D2" s="150"/>
      <c r="E2" s="150"/>
      <c r="F2" s="150"/>
      <c r="G2" s="150"/>
      <c r="H2" s="150"/>
      <c r="I2" s="150"/>
      <c r="J2" s="148" t="s">
        <v>8</v>
      </c>
      <c r="K2" s="148"/>
      <c r="L2" s="148"/>
      <c r="M2" s="148"/>
      <c r="N2" s="148"/>
      <c r="O2" s="148"/>
      <c r="P2" s="148"/>
      <c r="Q2" s="149"/>
      <c r="R2" s="149"/>
      <c r="S2" s="158" t="s">
        <v>64</v>
      </c>
      <c r="T2" s="158"/>
      <c r="U2" s="158"/>
      <c r="V2" s="158"/>
      <c r="W2" s="158"/>
      <c r="X2" s="158"/>
      <c r="Y2" s="158"/>
      <c r="Z2" s="158"/>
      <c r="AA2" s="158"/>
      <c r="AB2" s="158"/>
    </row>
    <row r="3" spans="1:42" s="7" customFormat="1" ht="12.75" customHeight="1">
      <c r="A3" s="147" t="s">
        <v>169</v>
      </c>
      <c r="B3" s="147"/>
      <c r="C3" s="147"/>
      <c r="D3" s="147"/>
      <c r="E3" s="147"/>
      <c r="F3" s="147"/>
      <c r="G3" s="147"/>
      <c r="H3" s="147"/>
      <c r="I3" s="147"/>
      <c r="J3" s="147">
        <v>5</v>
      </c>
      <c r="K3" s="147"/>
      <c r="L3" s="147"/>
      <c r="M3" s="147"/>
      <c r="N3" s="147" t="s">
        <v>281</v>
      </c>
      <c r="O3" s="147"/>
      <c r="P3" s="147"/>
      <c r="Q3" s="147"/>
      <c r="R3" s="147"/>
      <c r="S3" s="147" t="s">
        <v>170</v>
      </c>
      <c r="T3" s="147"/>
      <c r="U3" s="147"/>
      <c r="V3" s="147"/>
      <c r="W3" s="147"/>
      <c r="X3" s="147"/>
      <c r="Y3" s="147"/>
      <c r="Z3" s="147"/>
      <c r="AA3" s="147"/>
      <c r="AB3" s="147"/>
      <c r="AG3" s="114"/>
      <c r="AI3" s="122"/>
      <c r="AJ3" s="123"/>
      <c r="AK3" s="123"/>
      <c r="AL3" s="123"/>
      <c r="AM3" s="123"/>
      <c r="AN3" s="123"/>
      <c r="AO3" s="124"/>
      <c r="AP3" s="126"/>
    </row>
    <row r="4" spans="1:28" ht="12.75" customHeight="1">
      <c r="A4" s="148" t="s">
        <v>9</v>
      </c>
      <c r="B4" s="148"/>
      <c r="C4" s="148"/>
      <c r="D4" s="150" t="s">
        <v>11</v>
      </c>
      <c r="E4" s="150"/>
      <c r="F4" s="150"/>
      <c r="G4" s="150"/>
      <c r="H4" s="150"/>
      <c r="I4" s="150"/>
      <c r="J4" s="150" t="s">
        <v>213</v>
      </c>
      <c r="K4" s="150"/>
      <c r="L4" s="150"/>
      <c r="M4" s="150"/>
      <c r="N4" s="150" t="s">
        <v>212</v>
      </c>
      <c r="O4" s="150"/>
      <c r="P4" s="150"/>
      <c r="Q4" s="150"/>
      <c r="R4" s="150"/>
      <c r="S4" s="150" t="s">
        <v>10</v>
      </c>
      <c r="T4" s="150"/>
      <c r="U4" s="150"/>
      <c r="V4" s="150"/>
      <c r="W4" s="150"/>
      <c r="X4" s="150"/>
      <c r="Y4" s="150"/>
      <c r="Z4" s="150"/>
      <c r="AA4" s="150"/>
      <c r="AB4" s="150"/>
    </row>
    <row r="5" spans="1:28" ht="12.75" customHeight="1">
      <c r="A5" s="91" t="s">
        <v>191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 t="s">
        <v>282</v>
      </c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</row>
    <row r="6" spans="1:42" s="7" customFormat="1" ht="18.75" customHeight="1">
      <c r="A6" s="8" t="s">
        <v>12</v>
      </c>
      <c r="B6" s="211" t="s">
        <v>13</v>
      </c>
      <c r="C6" s="211"/>
      <c r="D6" s="211"/>
      <c r="E6" s="150" t="s">
        <v>15</v>
      </c>
      <c r="F6" s="150"/>
      <c r="G6" s="150"/>
      <c r="H6" s="148" t="s">
        <v>16</v>
      </c>
      <c r="I6" s="148"/>
      <c r="J6" s="150" t="s">
        <v>14</v>
      </c>
      <c r="K6" s="150"/>
      <c r="L6" s="150"/>
      <c r="M6" s="150" t="s">
        <v>17</v>
      </c>
      <c r="N6" s="211"/>
      <c r="O6" s="211"/>
      <c r="P6" s="211"/>
      <c r="Q6" s="211" t="s">
        <v>18</v>
      </c>
      <c r="R6" s="211"/>
      <c r="S6" s="211"/>
      <c r="T6" s="211"/>
      <c r="U6" s="211" t="s">
        <v>19</v>
      </c>
      <c r="V6" s="211"/>
      <c r="W6" s="211"/>
      <c r="X6" s="211"/>
      <c r="Y6" s="150" t="s">
        <v>20</v>
      </c>
      <c r="Z6" s="150"/>
      <c r="AA6" s="150"/>
      <c r="AB6" s="150"/>
      <c r="AG6" s="114"/>
      <c r="AI6" s="122"/>
      <c r="AJ6" s="123"/>
      <c r="AK6" s="123"/>
      <c r="AL6" s="123"/>
      <c r="AM6" s="123"/>
      <c r="AN6" s="123"/>
      <c r="AO6" s="124"/>
      <c r="AP6" s="126"/>
    </row>
    <row r="7" spans="1:28" ht="12.75">
      <c r="A7" s="238" t="s">
        <v>6</v>
      </c>
      <c r="B7" s="239"/>
      <c r="C7" s="239"/>
      <c r="D7" s="239"/>
      <c r="E7" s="239"/>
      <c r="F7" s="239"/>
      <c r="G7" s="239"/>
      <c r="H7" s="239"/>
      <c r="I7" s="239"/>
      <c r="J7" s="239"/>
      <c r="K7" s="9"/>
      <c r="L7" s="213" t="s">
        <v>27</v>
      </c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4"/>
    </row>
    <row r="8" spans="1:28" ht="13.5" customHeight="1" thickBot="1">
      <c r="A8" s="10"/>
      <c r="C8" s="240" t="s">
        <v>59</v>
      </c>
      <c r="D8" s="240"/>
      <c r="E8" s="10"/>
      <c r="F8" s="10" t="s">
        <v>58</v>
      </c>
      <c r="H8" s="10" t="s">
        <v>59</v>
      </c>
      <c r="I8" s="10"/>
      <c r="J8" s="10" t="s">
        <v>58</v>
      </c>
      <c r="R8" s="10" t="s">
        <v>28</v>
      </c>
      <c r="T8" s="10" t="s">
        <v>57</v>
      </c>
      <c r="V8" s="10" t="s">
        <v>54</v>
      </c>
      <c r="X8" s="10" t="s">
        <v>55</v>
      </c>
      <c r="Z8" s="10" t="s">
        <v>34</v>
      </c>
      <c r="AB8" s="10" t="s">
        <v>56</v>
      </c>
    </row>
    <row r="9" spans="1:28" ht="13.5" thickBot="1">
      <c r="A9" s="241" t="s">
        <v>0</v>
      </c>
      <c r="B9" s="242"/>
      <c r="C9" s="201">
        <f aca="true" t="shared" si="0" ref="C9:C14">SUM(H9+J9)</f>
        <v>8</v>
      </c>
      <c r="D9" s="202"/>
      <c r="E9" s="2"/>
      <c r="F9" s="3">
        <f aca="true" t="shared" si="1" ref="F9:F14">IF(C9&gt;=22,6,(IF(C9&gt;=20,5,IF(C9&gt;=18,4,IF(C9&gt;=16,3,IF(C9&gt;=14,2,IF(C9&gt;=12,1,IF(C9&gt;=10,0,IF(C9&gt;=8,-2,0)))))))))</f>
        <v>-2</v>
      </c>
      <c r="H9" s="80">
        <v>8</v>
      </c>
      <c r="I9" s="12"/>
      <c r="J9" s="80"/>
      <c r="L9" s="215" t="s">
        <v>21</v>
      </c>
      <c r="M9" s="215"/>
      <c r="N9" s="215"/>
      <c r="O9" s="216"/>
      <c r="P9" s="145" t="s">
        <v>24</v>
      </c>
      <c r="Q9" s="146"/>
      <c r="R9" s="3">
        <f>T9+V9+X9+Z9+AB9</f>
        <v>5</v>
      </c>
      <c r="S9" s="7" t="s">
        <v>32</v>
      </c>
      <c r="T9" s="80">
        <v>4</v>
      </c>
      <c r="U9" s="7" t="s">
        <v>31</v>
      </c>
      <c r="V9" s="11">
        <f>F11</f>
        <v>1</v>
      </c>
      <c r="W9" s="7" t="s">
        <v>31</v>
      </c>
      <c r="X9" s="80"/>
      <c r="Y9" s="7" t="s">
        <v>31</v>
      </c>
      <c r="Z9" s="80"/>
      <c r="AA9" s="7" t="s">
        <v>31</v>
      </c>
      <c r="AB9" s="80"/>
    </row>
    <row r="10" spans="1:28" ht="13.5" thickBot="1">
      <c r="A10" s="192" t="s">
        <v>1</v>
      </c>
      <c r="B10" s="193"/>
      <c r="C10" s="201">
        <f t="shared" si="0"/>
        <v>10</v>
      </c>
      <c r="D10" s="202"/>
      <c r="E10" s="2"/>
      <c r="F10" s="3">
        <f t="shared" si="1"/>
        <v>0</v>
      </c>
      <c r="H10" s="80">
        <v>10</v>
      </c>
      <c r="I10" s="12"/>
      <c r="J10" s="80"/>
      <c r="L10" s="193" t="s">
        <v>22</v>
      </c>
      <c r="M10" s="193"/>
      <c r="N10" s="193"/>
      <c r="O10" s="217"/>
      <c r="P10" s="145" t="s">
        <v>25</v>
      </c>
      <c r="Q10" s="146"/>
      <c r="R10" s="3">
        <f>T10+V10+X10+Z10+AB10</f>
        <v>1</v>
      </c>
      <c r="S10" s="7" t="s">
        <v>32</v>
      </c>
      <c r="T10" s="80">
        <v>1</v>
      </c>
      <c r="U10" s="7" t="s">
        <v>31</v>
      </c>
      <c r="V10" s="11">
        <f>F10</f>
        <v>0</v>
      </c>
      <c r="W10" s="7" t="s">
        <v>31</v>
      </c>
      <c r="X10" s="80"/>
      <c r="Y10" s="7" t="s">
        <v>31</v>
      </c>
      <c r="Z10" s="80"/>
      <c r="AA10" s="7" t="s">
        <v>31</v>
      </c>
      <c r="AB10" s="80"/>
    </row>
    <row r="11" spans="1:28" ht="13.5" thickBot="1">
      <c r="A11" s="192" t="s">
        <v>2</v>
      </c>
      <c r="B11" s="193"/>
      <c r="C11" s="201">
        <f t="shared" si="0"/>
        <v>12</v>
      </c>
      <c r="D11" s="202"/>
      <c r="E11" s="2"/>
      <c r="F11" s="3">
        <f t="shared" si="1"/>
        <v>1</v>
      </c>
      <c r="H11" s="80">
        <v>12</v>
      </c>
      <c r="I11" s="12"/>
      <c r="J11" s="80"/>
      <c r="L11" s="218" t="s">
        <v>23</v>
      </c>
      <c r="M11" s="218"/>
      <c r="N11" s="218"/>
      <c r="O11" s="219"/>
      <c r="P11" s="145" t="s">
        <v>26</v>
      </c>
      <c r="Q11" s="146"/>
      <c r="R11" s="3">
        <f>T11+V11+X11+Z11+AB11</f>
        <v>7</v>
      </c>
      <c r="S11" s="7" t="s">
        <v>32</v>
      </c>
      <c r="T11" s="80">
        <v>4</v>
      </c>
      <c r="U11" s="7" t="s">
        <v>32</v>
      </c>
      <c r="V11" s="11">
        <f>F13</f>
        <v>3</v>
      </c>
      <c r="W11" s="7" t="s">
        <v>31</v>
      </c>
      <c r="X11" s="80"/>
      <c r="Y11" s="7" t="s">
        <v>31</v>
      </c>
      <c r="Z11" s="80"/>
      <c r="AA11" s="7" t="s">
        <v>31</v>
      </c>
      <c r="AB11" s="80"/>
    </row>
    <row r="12" spans="1:10" ht="13.5" thickBot="1">
      <c r="A12" s="192" t="s">
        <v>3</v>
      </c>
      <c r="B12" s="193"/>
      <c r="C12" s="201">
        <f t="shared" si="0"/>
        <v>12</v>
      </c>
      <c r="D12" s="202"/>
      <c r="E12" s="2"/>
      <c r="F12" s="3">
        <v>1</v>
      </c>
      <c r="H12" s="80">
        <v>11</v>
      </c>
      <c r="I12" s="12"/>
      <c r="J12" s="80">
        <v>1</v>
      </c>
    </row>
    <row r="13" spans="1:28" ht="13.5" thickBot="1">
      <c r="A13" s="192" t="s">
        <v>4</v>
      </c>
      <c r="B13" s="193"/>
      <c r="C13" s="201">
        <f t="shared" si="0"/>
        <v>16</v>
      </c>
      <c r="D13" s="202"/>
      <c r="E13" s="2"/>
      <c r="F13" s="3">
        <f t="shared" si="1"/>
        <v>3</v>
      </c>
      <c r="H13" s="80">
        <v>16</v>
      </c>
      <c r="I13" s="12"/>
      <c r="J13" s="80"/>
      <c r="L13" s="162" t="s">
        <v>29</v>
      </c>
      <c r="M13" s="162"/>
      <c r="N13" s="162"/>
      <c r="O13" s="162"/>
      <c r="P13" s="162"/>
      <c r="Q13" s="162"/>
      <c r="R13" s="163"/>
      <c r="T13" s="82">
        <v>24</v>
      </c>
      <c r="V13" s="164"/>
      <c r="W13" s="165"/>
      <c r="X13" s="165"/>
      <c r="Y13" s="165"/>
      <c r="Z13" s="165"/>
      <c r="AA13" s="165"/>
      <c r="AB13" s="153"/>
    </row>
    <row r="14" spans="1:28" ht="13.5" thickBot="1">
      <c r="A14" s="220" t="s">
        <v>5</v>
      </c>
      <c r="B14" s="221"/>
      <c r="C14" s="201">
        <f t="shared" si="0"/>
        <v>9</v>
      </c>
      <c r="D14" s="202"/>
      <c r="E14" s="2"/>
      <c r="F14" s="3">
        <f t="shared" si="1"/>
        <v>-2</v>
      </c>
      <c r="H14" s="80">
        <v>9</v>
      </c>
      <c r="I14" s="12"/>
      <c r="J14" s="80"/>
      <c r="T14" s="10"/>
      <c r="V14" s="10" t="s">
        <v>33</v>
      </c>
      <c r="X14" s="10" t="s">
        <v>34</v>
      </c>
      <c r="Z14" s="156" t="s">
        <v>35</v>
      </c>
      <c r="AA14" s="156"/>
      <c r="AB14" s="156"/>
    </row>
    <row r="15" spans="1:28" ht="12.75">
      <c r="A15" s="13"/>
      <c r="C15" s="14"/>
      <c r="D15" s="2"/>
      <c r="E15" s="2"/>
      <c r="F15" s="2"/>
      <c r="G15" s="2"/>
      <c r="H15" s="2"/>
      <c r="L15" s="162" t="s">
        <v>30</v>
      </c>
      <c r="M15" s="162"/>
      <c r="N15" s="162"/>
      <c r="O15" s="162"/>
      <c r="P15" s="162"/>
      <c r="Q15" s="162"/>
      <c r="R15" s="163"/>
      <c r="T15" s="3">
        <f>V15+X15</f>
        <v>4</v>
      </c>
      <c r="U15" s="7" t="s">
        <v>32</v>
      </c>
      <c r="V15" s="11">
        <f>F10</f>
        <v>0</v>
      </c>
      <c r="W15" s="7" t="s">
        <v>31</v>
      </c>
      <c r="X15" s="80">
        <v>4</v>
      </c>
      <c r="Y15" s="7"/>
      <c r="Z15" s="155"/>
      <c r="AA15" s="155"/>
      <c r="AB15" s="155"/>
    </row>
    <row r="17" spans="1:28" ht="12.75">
      <c r="A17" s="144" t="s">
        <v>36</v>
      </c>
      <c r="B17" s="141"/>
      <c r="C17" s="141"/>
      <c r="D17" s="141"/>
      <c r="E17" s="13"/>
      <c r="F17" s="3">
        <f>10+J17+L17+N17+P17+R17</f>
        <v>18</v>
      </c>
      <c r="G17" s="2"/>
      <c r="H17" s="15">
        <v>10</v>
      </c>
      <c r="I17" s="7" t="s">
        <v>31</v>
      </c>
      <c r="J17" s="11">
        <f>Skills!F35+Skills!F36+Skills!F37</f>
        <v>7</v>
      </c>
      <c r="K17" s="7" t="s">
        <v>31</v>
      </c>
      <c r="L17" s="11">
        <f>Skills!F38</f>
        <v>1</v>
      </c>
      <c r="M17" s="7" t="s">
        <v>31</v>
      </c>
      <c r="N17" s="11">
        <f>F10</f>
        <v>0</v>
      </c>
      <c r="O17" s="7" t="s">
        <v>31</v>
      </c>
      <c r="P17" s="80"/>
      <c r="Q17" s="7" t="s">
        <v>31</v>
      </c>
      <c r="R17" s="80"/>
      <c r="S17" s="7"/>
      <c r="V17" s="11">
        <f>10+J17+L17+P17+R17</f>
        <v>18</v>
      </c>
      <c r="X17" s="11">
        <f>10+N17+P17+R17</f>
        <v>10</v>
      </c>
      <c r="Z17" s="157">
        <f>F30+F36+F42+F48+F54+Equipment!F53+Skills!I66+Skills!Z66</f>
        <v>14</v>
      </c>
      <c r="AA17" s="157"/>
      <c r="AB17" s="157"/>
    </row>
    <row r="18" spans="10:28" ht="12.75" customHeight="1">
      <c r="J18" s="16" t="s">
        <v>61</v>
      </c>
      <c r="K18" s="17"/>
      <c r="L18" s="16" t="s">
        <v>62</v>
      </c>
      <c r="M18" s="17"/>
      <c r="N18" s="16" t="s">
        <v>33</v>
      </c>
      <c r="O18" s="17"/>
      <c r="P18" s="16" t="s">
        <v>12</v>
      </c>
      <c r="Q18" s="17"/>
      <c r="R18" s="16" t="s">
        <v>34</v>
      </c>
      <c r="V18" s="16" t="s">
        <v>63</v>
      </c>
      <c r="X18" s="16" t="s">
        <v>37</v>
      </c>
      <c r="Z18" s="158" t="s">
        <v>65</v>
      </c>
      <c r="AA18" s="158"/>
      <c r="AB18" s="158"/>
    </row>
    <row r="19" spans="1:38" ht="12.75">
      <c r="A19" s="159" t="s">
        <v>38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1"/>
      <c r="Q19" s="18"/>
      <c r="R19" s="243" t="s">
        <v>52</v>
      </c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I19" s="122" t="s">
        <v>232</v>
      </c>
      <c r="AK19" s="123" t="s">
        <v>182</v>
      </c>
      <c r="AL19" s="123" t="s">
        <v>173</v>
      </c>
    </row>
    <row r="20" spans="1:38" ht="12.75" customHeight="1">
      <c r="A20" s="18"/>
      <c r="B20" s="18"/>
      <c r="C20" s="18"/>
      <c r="D20" s="18"/>
      <c r="E20" s="18"/>
      <c r="F20" s="10" t="s">
        <v>28</v>
      </c>
      <c r="G20" s="10"/>
      <c r="H20" s="10" t="s">
        <v>43</v>
      </c>
      <c r="I20" s="18"/>
      <c r="J20" s="10" t="s">
        <v>54</v>
      </c>
      <c r="K20" s="18"/>
      <c r="L20" s="10" t="s">
        <v>12</v>
      </c>
      <c r="M20" s="18"/>
      <c r="N20" s="10" t="s">
        <v>34</v>
      </c>
      <c r="O20" s="18"/>
      <c r="P20" s="10" t="s">
        <v>56</v>
      </c>
      <c r="Q20" s="18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210"/>
      <c r="AF20" s="113"/>
      <c r="AG20" s="116"/>
      <c r="AI20" s="122" t="s">
        <v>233</v>
      </c>
      <c r="AJ20" s="123" t="s">
        <v>242</v>
      </c>
      <c r="AK20" s="123" t="s">
        <v>241</v>
      </c>
      <c r="AL20" s="123" t="s">
        <v>234</v>
      </c>
    </row>
    <row r="21" spans="1:38" ht="12.75">
      <c r="A21" s="159" t="s">
        <v>39</v>
      </c>
      <c r="B21" s="160"/>
      <c r="C21" s="161"/>
      <c r="D21" s="19" t="s">
        <v>42</v>
      </c>
      <c r="E21" s="19"/>
      <c r="F21" s="3">
        <f>H21+J21+L21+N21+P21</f>
        <v>1</v>
      </c>
      <c r="G21" s="12" t="s">
        <v>32</v>
      </c>
      <c r="H21" s="80">
        <v>3</v>
      </c>
      <c r="I21" s="1" t="s">
        <v>31</v>
      </c>
      <c r="J21" s="11">
        <f>F9</f>
        <v>-2</v>
      </c>
      <c r="K21" s="1" t="s">
        <v>31</v>
      </c>
      <c r="L21" s="80"/>
      <c r="M21" s="1" t="s">
        <v>31</v>
      </c>
      <c r="N21" s="80"/>
      <c r="O21" s="1" t="s">
        <v>31</v>
      </c>
      <c r="P21" s="80"/>
      <c r="Q21" s="18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210"/>
      <c r="AF21" s="113"/>
      <c r="AG21" s="116"/>
      <c r="AJ21" s="123" t="s">
        <v>235</v>
      </c>
      <c r="AK21" s="123" t="s">
        <v>240</v>
      </c>
      <c r="AL21" s="123" t="s">
        <v>239</v>
      </c>
    </row>
    <row r="22" spans="1:38" ht="12.75">
      <c r="A22" s="142" t="s">
        <v>39</v>
      </c>
      <c r="B22" s="143"/>
      <c r="C22" s="139"/>
      <c r="D22" s="19" t="s">
        <v>42</v>
      </c>
      <c r="E22" s="19"/>
      <c r="F22" s="3">
        <f>H22+J22+L22+N22+P22</f>
        <v>0</v>
      </c>
      <c r="G22" s="12" t="s">
        <v>32</v>
      </c>
      <c r="H22" s="80">
        <v>0</v>
      </c>
      <c r="I22" s="1" t="s">
        <v>31</v>
      </c>
      <c r="J22" s="11">
        <v>0</v>
      </c>
      <c r="K22" s="1" t="s">
        <v>31</v>
      </c>
      <c r="L22" s="80"/>
      <c r="M22" s="1" t="s">
        <v>31</v>
      </c>
      <c r="N22" s="80"/>
      <c r="O22" s="1" t="s">
        <v>31</v>
      </c>
      <c r="P22" s="80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210"/>
      <c r="AF22" s="113"/>
      <c r="AG22" s="116"/>
      <c r="AJ22" s="123" t="s">
        <v>235</v>
      </c>
      <c r="AK22" s="123" t="s">
        <v>240</v>
      </c>
      <c r="AL22" s="123" t="s">
        <v>238</v>
      </c>
    </row>
    <row r="23" spans="1:38" ht="12.75">
      <c r="A23" s="140" t="s">
        <v>40</v>
      </c>
      <c r="B23" s="140"/>
      <c r="C23" s="140"/>
      <c r="D23" s="19" t="s">
        <v>25</v>
      </c>
      <c r="E23" s="19"/>
      <c r="F23" s="3">
        <f>H23+J23+L23+N23+P23</f>
        <v>3</v>
      </c>
      <c r="G23" s="12" t="s">
        <v>32</v>
      </c>
      <c r="H23" s="80">
        <v>3</v>
      </c>
      <c r="I23" s="1" t="s">
        <v>31</v>
      </c>
      <c r="J23" s="11">
        <f>F10</f>
        <v>0</v>
      </c>
      <c r="K23" s="1" t="s">
        <v>31</v>
      </c>
      <c r="L23" s="80"/>
      <c r="M23" s="1" t="s">
        <v>31</v>
      </c>
      <c r="N23" s="80"/>
      <c r="O23" s="1" t="s">
        <v>31</v>
      </c>
      <c r="P23" s="80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210"/>
      <c r="AF23" s="113"/>
      <c r="AG23" s="116"/>
      <c r="AJ23" s="123" t="s">
        <v>236</v>
      </c>
      <c r="AK23" s="123" t="s">
        <v>237</v>
      </c>
      <c r="AL23" s="123" t="s">
        <v>243</v>
      </c>
    </row>
    <row r="24" spans="1:38" ht="12.75">
      <c r="A24" s="152" t="s">
        <v>41</v>
      </c>
      <c r="B24" s="152"/>
      <c r="C24" s="152"/>
      <c r="D24" s="19" t="s">
        <v>42</v>
      </c>
      <c r="E24" s="19"/>
      <c r="F24" s="3">
        <f>H24+J24+L24+N24+P24</f>
        <v>1</v>
      </c>
      <c r="G24" s="12" t="s">
        <v>32</v>
      </c>
      <c r="H24" s="80">
        <v>3</v>
      </c>
      <c r="I24" s="1" t="s">
        <v>31</v>
      </c>
      <c r="J24" s="11">
        <f>F9</f>
        <v>-2</v>
      </c>
      <c r="K24" s="1" t="s">
        <v>31</v>
      </c>
      <c r="L24" s="80"/>
      <c r="M24" s="1" t="s">
        <v>31</v>
      </c>
      <c r="N24" s="80"/>
      <c r="O24" s="1" t="s">
        <v>31</v>
      </c>
      <c r="P24" s="80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210"/>
      <c r="AF24" s="113"/>
      <c r="AG24" s="116"/>
      <c r="AJ24" s="123" t="s">
        <v>244</v>
      </c>
      <c r="AK24" s="123" t="s">
        <v>245</v>
      </c>
      <c r="AL24" s="123" t="s">
        <v>246</v>
      </c>
    </row>
    <row r="25" spans="18:38" ht="12.75"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210"/>
      <c r="AF25" s="113"/>
      <c r="AG25" s="116"/>
      <c r="AJ25" s="123" t="s">
        <v>235</v>
      </c>
      <c r="AK25" s="123" t="s">
        <v>247</v>
      </c>
      <c r="AL25" s="123" t="s">
        <v>248</v>
      </c>
    </row>
    <row r="26" spans="1:38" ht="12.75">
      <c r="A26" s="177" t="s">
        <v>43</v>
      </c>
      <c r="B26" s="178"/>
      <c r="C26" s="178"/>
      <c r="D26" s="179"/>
      <c r="E26" s="20"/>
      <c r="F26" s="183" t="s">
        <v>49</v>
      </c>
      <c r="G26" s="184"/>
      <c r="H26" s="184"/>
      <c r="I26" s="184"/>
      <c r="J26" s="125" t="s">
        <v>50</v>
      </c>
      <c r="K26" s="125"/>
      <c r="L26" s="125"/>
      <c r="M26" s="125"/>
      <c r="N26" s="125" t="s">
        <v>51</v>
      </c>
      <c r="O26" s="125"/>
      <c r="P26" s="125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210"/>
      <c r="AF26" s="113"/>
      <c r="AG26" s="116"/>
      <c r="AJ26" s="123" t="s">
        <v>235</v>
      </c>
      <c r="AK26" s="123" t="s">
        <v>249</v>
      </c>
      <c r="AL26" s="123" t="s">
        <v>248</v>
      </c>
    </row>
    <row r="27" spans="1:33" ht="12.75">
      <c r="A27" s="180"/>
      <c r="B27" s="181"/>
      <c r="C27" s="181"/>
      <c r="D27" s="182"/>
      <c r="E27" s="20"/>
      <c r="F27" s="154" t="s">
        <v>44</v>
      </c>
      <c r="G27" s="154"/>
      <c r="H27" s="154"/>
      <c r="I27" s="154"/>
      <c r="J27" s="154" t="s">
        <v>45</v>
      </c>
      <c r="K27" s="154"/>
      <c r="L27" s="154"/>
      <c r="M27" s="154"/>
      <c r="N27" s="154" t="s">
        <v>46</v>
      </c>
      <c r="O27" s="154"/>
      <c r="P27" s="154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210"/>
      <c r="AF27" s="113"/>
      <c r="AG27" s="116"/>
    </row>
    <row r="28" spans="1:42" s="24" customFormat="1" ht="12.75">
      <c r="A28" s="98" t="s">
        <v>274</v>
      </c>
      <c r="B28" s="166"/>
      <c r="C28" s="166"/>
      <c r="D28" s="166"/>
      <c r="E28" s="167"/>
      <c r="F28" s="151" t="s">
        <v>283</v>
      </c>
      <c r="G28" s="151"/>
      <c r="H28" s="151"/>
      <c r="I28" s="151"/>
      <c r="J28" s="168" t="s">
        <v>284</v>
      </c>
      <c r="K28" s="169"/>
      <c r="L28" s="169"/>
      <c r="M28" s="170"/>
      <c r="N28" s="98"/>
      <c r="O28" s="166"/>
      <c r="P28" s="167"/>
      <c r="Q28" s="1"/>
      <c r="R28" s="236"/>
      <c r="S28" s="236"/>
      <c r="T28" s="236"/>
      <c r="U28" s="236"/>
      <c r="V28" s="236"/>
      <c r="W28" s="110"/>
      <c r="X28" s="236"/>
      <c r="Y28" s="236"/>
      <c r="Z28" s="236"/>
      <c r="AA28" s="236"/>
      <c r="AB28" s="236"/>
      <c r="AC28" s="111"/>
      <c r="AD28" s="111"/>
      <c r="AG28" s="115"/>
      <c r="AI28" s="122"/>
      <c r="AJ28" s="123"/>
      <c r="AK28" s="123"/>
      <c r="AL28" s="123"/>
      <c r="AM28" s="123"/>
      <c r="AN28" s="123"/>
      <c r="AO28" s="124"/>
      <c r="AP28" s="127"/>
    </row>
    <row r="29" spans="1:39" ht="12.75" customHeight="1">
      <c r="A29" s="189" t="s">
        <v>47</v>
      </c>
      <c r="B29" s="190"/>
      <c r="C29" s="22" t="s">
        <v>48</v>
      </c>
      <c r="D29" s="190" t="s">
        <v>12</v>
      </c>
      <c r="E29" s="190"/>
      <c r="F29" s="176" t="s">
        <v>16</v>
      </c>
      <c r="G29" s="176"/>
      <c r="H29" s="22"/>
      <c r="I29" s="22"/>
      <c r="J29" s="22"/>
      <c r="K29" s="22"/>
      <c r="L29" s="22"/>
      <c r="M29" s="22"/>
      <c r="N29" s="22"/>
      <c r="O29" s="22"/>
      <c r="P29" s="23"/>
      <c r="Q29" s="24"/>
      <c r="R29" s="244" t="s">
        <v>53</v>
      </c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I29" s="122" t="s">
        <v>262</v>
      </c>
      <c r="AJ29" s="122" t="s">
        <v>263</v>
      </c>
      <c r="AK29" s="122" t="s">
        <v>264</v>
      </c>
      <c r="AL29" s="123" t="s">
        <v>268</v>
      </c>
      <c r="AM29" s="123" t="s">
        <v>272</v>
      </c>
    </row>
    <row r="30" spans="1:39" ht="12.75">
      <c r="A30" s="187"/>
      <c r="B30" s="188"/>
      <c r="C30" s="81" t="s">
        <v>285</v>
      </c>
      <c r="D30" s="187" t="s">
        <v>191</v>
      </c>
      <c r="E30" s="188"/>
      <c r="F30" s="185">
        <v>6</v>
      </c>
      <c r="G30" s="186"/>
      <c r="H30" s="185"/>
      <c r="I30" s="191"/>
      <c r="J30" s="191"/>
      <c r="K30" s="191"/>
      <c r="L30" s="191"/>
      <c r="M30" s="191"/>
      <c r="N30" s="191"/>
      <c r="O30" s="191"/>
      <c r="P30" s="186"/>
      <c r="R30" s="172" t="s">
        <v>228</v>
      </c>
      <c r="S30" s="172"/>
      <c r="T30" s="172"/>
      <c r="U30" s="172"/>
      <c r="V30" s="172"/>
      <c r="W30" s="172"/>
      <c r="X30" s="172"/>
      <c r="Y30" s="172" t="s">
        <v>171</v>
      </c>
      <c r="Z30" s="172"/>
      <c r="AA30" s="172"/>
      <c r="AB30" s="172"/>
      <c r="AC30" s="172"/>
      <c r="AD30" s="172"/>
      <c r="AE30" s="210"/>
      <c r="AF30" s="113"/>
      <c r="AG30" s="116"/>
      <c r="AJ30" s="122" t="s">
        <v>265</v>
      </c>
      <c r="AK30" s="122" t="s">
        <v>264</v>
      </c>
      <c r="AL30" s="123" t="s">
        <v>268</v>
      </c>
      <c r="AM30" s="123" t="s">
        <v>272</v>
      </c>
    </row>
    <row r="31" spans="18:38" ht="12.75">
      <c r="R31" s="172" t="s">
        <v>172</v>
      </c>
      <c r="S31" s="172"/>
      <c r="T31" s="172"/>
      <c r="U31" s="172"/>
      <c r="V31" s="172"/>
      <c r="W31" s="172"/>
      <c r="X31" s="172"/>
      <c r="Y31" s="172" t="s">
        <v>230</v>
      </c>
      <c r="Z31" s="172"/>
      <c r="AA31" s="172"/>
      <c r="AB31" s="172"/>
      <c r="AC31" s="172"/>
      <c r="AD31" s="172"/>
      <c r="AE31" s="210"/>
      <c r="AF31" s="113"/>
      <c r="AG31" s="116"/>
      <c r="AJ31" s="122" t="s">
        <v>81</v>
      </c>
      <c r="AK31" s="122" t="s">
        <v>264</v>
      </c>
      <c r="AL31" s="123" t="s">
        <v>33</v>
      </c>
    </row>
    <row r="32" spans="1:39" ht="12.75">
      <c r="A32" s="177" t="s">
        <v>43</v>
      </c>
      <c r="B32" s="178"/>
      <c r="C32" s="178"/>
      <c r="D32" s="179"/>
      <c r="E32" s="20"/>
      <c r="F32" s="183" t="s">
        <v>49</v>
      </c>
      <c r="G32" s="184"/>
      <c r="H32" s="184"/>
      <c r="I32" s="184"/>
      <c r="J32" s="125" t="s">
        <v>50</v>
      </c>
      <c r="K32" s="125"/>
      <c r="L32" s="125"/>
      <c r="M32" s="125"/>
      <c r="N32" s="125" t="s">
        <v>51</v>
      </c>
      <c r="O32" s="125"/>
      <c r="P32" s="125"/>
      <c r="R32" s="172" t="s">
        <v>174</v>
      </c>
      <c r="S32" s="172"/>
      <c r="T32" s="172"/>
      <c r="U32" s="172"/>
      <c r="V32" s="172"/>
      <c r="W32" s="172"/>
      <c r="X32" s="172"/>
      <c r="Y32" s="172" t="s">
        <v>231</v>
      </c>
      <c r="Z32" s="172"/>
      <c r="AA32" s="172"/>
      <c r="AB32" s="172"/>
      <c r="AC32" s="172"/>
      <c r="AD32" s="172"/>
      <c r="AE32" s="210"/>
      <c r="AF32" s="113"/>
      <c r="AG32" s="116"/>
      <c r="AJ32" s="122" t="s">
        <v>266</v>
      </c>
      <c r="AK32" s="122" t="s">
        <v>264</v>
      </c>
      <c r="AL32" s="123" t="s">
        <v>268</v>
      </c>
      <c r="AM32" s="123" t="s">
        <v>273</v>
      </c>
    </row>
    <row r="33" spans="1:38" ht="12.75">
      <c r="A33" s="180"/>
      <c r="B33" s="181"/>
      <c r="C33" s="181"/>
      <c r="D33" s="182"/>
      <c r="E33" s="20"/>
      <c r="F33" s="154" t="s">
        <v>44</v>
      </c>
      <c r="G33" s="154"/>
      <c r="H33" s="154"/>
      <c r="I33" s="25"/>
      <c r="J33" s="154" t="s">
        <v>45</v>
      </c>
      <c r="K33" s="154"/>
      <c r="L33" s="154"/>
      <c r="M33" s="154"/>
      <c r="N33" s="154" t="s">
        <v>46</v>
      </c>
      <c r="O33" s="154"/>
      <c r="P33" s="154"/>
      <c r="R33" s="172" t="s">
        <v>176</v>
      </c>
      <c r="S33" s="172"/>
      <c r="T33" s="172"/>
      <c r="U33" s="172"/>
      <c r="V33" s="172"/>
      <c r="W33" s="172"/>
      <c r="X33" s="172"/>
      <c r="Y33" s="172" t="s">
        <v>230</v>
      </c>
      <c r="Z33" s="172"/>
      <c r="AA33" s="172"/>
      <c r="AB33" s="172"/>
      <c r="AC33" s="172"/>
      <c r="AD33" s="172"/>
      <c r="AE33" s="210"/>
      <c r="AF33" s="113"/>
      <c r="AG33" s="116"/>
      <c r="AJ33" s="122" t="s">
        <v>78</v>
      </c>
      <c r="AK33" s="122" t="s">
        <v>264</v>
      </c>
      <c r="AL33" s="123" t="s">
        <v>269</v>
      </c>
    </row>
    <row r="34" spans="1:38" ht="12.75">
      <c r="A34" s="207" t="s">
        <v>187</v>
      </c>
      <c r="B34" s="208"/>
      <c r="C34" s="208"/>
      <c r="D34" s="208"/>
      <c r="E34" s="208"/>
      <c r="F34" s="151" t="s">
        <v>286</v>
      </c>
      <c r="G34" s="151"/>
      <c r="H34" s="151"/>
      <c r="I34" s="151"/>
      <c r="J34" s="173" t="s">
        <v>192</v>
      </c>
      <c r="K34" s="174"/>
      <c r="L34" s="174"/>
      <c r="M34" s="175"/>
      <c r="N34" s="207" t="s">
        <v>193</v>
      </c>
      <c r="O34" s="208"/>
      <c r="P34" s="209"/>
      <c r="R34" s="210" t="s">
        <v>176</v>
      </c>
      <c r="S34" s="234"/>
      <c r="T34" s="234"/>
      <c r="U34" s="234"/>
      <c r="V34" s="234"/>
      <c r="W34" s="234"/>
      <c r="X34" s="235"/>
      <c r="Y34" s="210"/>
      <c r="Z34" s="234"/>
      <c r="AA34" s="234"/>
      <c r="AB34" s="234"/>
      <c r="AC34" s="235"/>
      <c r="AD34" s="172"/>
      <c r="AE34" s="210"/>
      <c r="AF34" s="113"/>
      <c r="AG34" s="116"/>
      <c r="AJ34" s="123" t="s">
        <v>79</v>
      </c>
      <c r="AK34" s="123" t="s">
        <v>267</v>
      </c>
      <c r="AL34" s="123" t="s">
        <v>270</v>
      </c>
    </row>
    <row r="35" spans="1:38" ht="12.75">
      <c r="A35" s="190" t="s">
        <v>47</v>
      </c>
      <c r="B35" s="190"/>
      <c r="C35" s="22" t="s">
        <v>48</v>
      </c>
      <c r="D35" s="176" t="s">
        <v>12</v>
      </c>
      <c r="E35" s="176"/>
      <c r="F35" s="176" t="s">
        <v>16</v>
      </c>
      <c r="G35" s="176"/>
      <c r="H35" s="21"/>
      <c r="I35" s="21"/>
      <c r="J35" s="21"/>
      <c r="K35" s="21"/>
      <c r="L35" s="21"/>
      <c r="M35" s="21"/>
      <c r="N35" s="21"/>
      <c r="O35" s="21"/>
      <c r="P35" s="21"/>
      <c r="R35" s="210" t="s">
        <v>175</v>
      </c>
      <c r="S35" s="234"/>
      <c r="T35" s="234"/>
      <c r="U35" s="234"/>
      <c r="V35" s="234"/>
      <c r="W35" s="234"/>
      <c r="X35" s="235"/>
      <c r="Y35" s="210"/>
      <c r="Z35" s="234"/>
      <c r="AA35" s="234"/>
      <c r="AB35" s="234"/>
      <c r="AC35" s="235"/>
      <c r="AD35" s="172"/>
      <c r="AE35" s="210"/>
      <c r="AF35" s="113"/>
      <c r="AG35" s="116"/>
      <c r="AJ35" s="123" t="s">
        <v>82</v>
      </c>
      <c r="AK35" s="123" t="s">
        <v>267</v>
      </c>
      <c r="AL35" s="123" t="s">
        <v>271</v>
      </c>
    </row>
    <row r="36" spans="1:45" ht="12.75" customHeight="1">
      <c r="A36" s="187" t="s">
        <v>198</v>
      </c>
      <c r="B36" s="188"/>
      <c r="C36" s="81" t="s">
        <v>194</v>
      </c>
      <c r="D36" s="187" t="s">
        <v>191</v>
      </c>
      <c r="E36" s="188"/>
      <c r="F36" s="185">
        <v>8</v>
      </c>
      <c r="G36" s="186"/>
      <c r="H36" s="187" t="s">
        <v>195</v>
      </c>
      <c r="I36" s="200"/>
      <c r="J36" s="200"/>
      <c r="K36" s="200"/>
      <c r="L36" s="200"/>
      <c r="M36" s="200"/>
      <c r="N36" s="200"/>
      <c r="O36" s="200"/>
      <c r="P36" s="188"/>
      <c r="R36" s="248" t="s">
        <v>229</v>
      </c>
      <c r="S36" s="249"/>
      <c r="T36" s="249"/>
      <c r="U36" s="249"/>
      <c r="V36" s="249"/>
      <c r="W36" s="249"/>
      <c r="X36" s="250"/>
      <c r="Y36" s="210"/>
      <c r="Z36" s="234"/>
      <c r="AA36" s="234"/>
      <c r="AB36" s="234"/>
      <c r="AC36" s="235"/>
      <c r="AD36" s="172"/>
      <c r="AE36" s="210"/>
      <c r="AF36" s="113"/>
      <c r="AG36" s="116"/>
      <c r="AI36" s="128"/>
      <c r="AJ36" s="97" t="s">
        <v>85</v>
      </c>
      <c r="AK36" s="97" t="s">
        <v>267</v>
      </c>
      <c r="AL36" s="97" t="s">
        <v>270</v>
      </c>
      <c r="AM36" s="97"/>
      <c r="AN36" s="129"/>
      <c r="AO36" s="203"/>
      <c r="AP36" s="203"/>
      <c r="AQ36" s="203"/>
      <c r="AR36" s="203"/>
      <c r="AS36" s="203"/>
    </row>
    <row r="37" spans="18:45" ht="12.75">
      <c r="R37" s="251"/>
      <c r="S37" s="252"/>
      <c r="T37" s="252"/>
      <c r="U37" s="252"/>
      <c r="V37" s="252"/>
      <c r="W37" s="252"/>
      <c r="X37" s="253"/>
      <c r="Y37" s="210"/>
      <c r="Z37" s="234"/>
      <c r="AA37" s="234"/>
      <c r="AB37" s="234"/>
      <c r="AC37" s="235"/>
      <c r="AD37" s="172"/>
      <c r="AE37" s="210"/>
      <c r="AF37" s="113"/>
      <c r="AG37" s="116"/>
      <c r="AI37" s="237"/>
      <c r="AJ37" s="237"/>
      <c r="AK37" s="237"/>
      <c r="AL37" s="237"/>
      <c r="AM37" s="237"/>
      <c r="AN37" s="129"/>
      <c r="AO37" s="203"/>
      <c r="AP37" s="203"/>
      <c r="AQ37" s="203"/>
      <c r="AR37" s="203"/>
      <c r="AS37" s="203"/>
    </row>
    <row r="38" spans="1:45" ht="12.75">
      <c r="A38" s="177" t="s">
        <v>43</v>
      </c>
      <c r="B38" s="178"/>
      <c r="C38" s="178"/>
      <c r="D38" s="179"/>
      <c r="E38" s="20"/>
      <c r="F38" s="183" t="s">
        <v>49</v>
      </c>
      <c r="G38" s="184"/>
      <c r="H38" s="184"/>
      <c r="I38" s="184"/>
      <c r="J38" s="125" t="s">
        <v>50</v>
      </c>
      <c r="K38" s="125"/>
      <c r="L38" s="125"/>
      <c r="M38" s="125"/>
      <c r="N38" s="125" t="s">
        <v>51</v>
      </c>
      <c r="O38" s="125"/>
      <c r="P38" s="125"/>
      <c r="R38" s="206"/>
      <c r="S38" s="206"/>
      <c r="T38" s="206"/>
      <c r="U38" s="206"/>
      <c r="V38" s="206"/>
      <c r="W38" s="110"/>
      <c r="X38" s="206"/>
      <c r="Y38" s="206"/>
      <c r="Z38" s="206"/>
      <c r="AA38" s="206"/>
      <c r="AB38" s="206"/>
      <c r="AC38" s="26"/>
      <c r="AD38" s="26"/>
      <c r="AI38" s="128"/>
      <c r="AJ38" s="97"/>
      <c r="AK38" s="97"/>
      <c r="AL38" s="97"/>
      <c r="AM38" s="97"/>
      <c r="AN38" s="129"/>
      <c r="AO38" s="203"/>
      <c r="AP38" s="203"/>
      <c r="AQ38" s="203"/>
      <c r="AR38" s="203"/>
      <c r="AS38" s="203"/>
    </row>
    <row r="39" spans="1:45" ht="12.75">
      <c r="A39" s="180"/>
      <c r="B39" s="181"/>
      <c r="C39" s="181"/>
      <c r="D39" s="182"/>
      <c r="E39" s="20"/>
      <c r="F39" s="154" t="s">
        <v>44</v>
      </c>
      <c r="G39" s="154"/>
      <c r="H39" s="154"/>
      <c r="I39" s="25"/>
      <c r="J39" s="154" t="s">
        <v>45</v>
      </c>
      <c r="K39" s="154"/>
      <c r="L39" s="154"/>
      <c r="M39" s="154"/>
      <c r="N39" s="154" t="s">
        <v>46</v>
      </c>
      <c r="O39" s="154"/>
      <c r="P39" s="154"/>
      <c r="R39" s="244" t="s">
        <v>60</v>
      </c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I39" s="128"/>
      <c r="AJ39" s="97"/>
      <c r="AK39" s="97"/>
      <c r="AL39" s="97"/>
      <c r="AM39" s="97"/>
      <c r="AN39" s="129"/>
      <c r="AO39" s="203"/>
      <c r="AP39" s="203"/>
      <c r="AQ39" s="203"/>
      <c r="AR39" s="203"/>
      <c r="AS39" s="203"/>
    </row>
    <row r="40" spans="1:45" ht="12.75">
      <c r="A40" s="207"/>
      <c r="B40" s="208"/>
      <c r="C40" s="208"/>
      <c r="D40" s="208"/>
      <c r="E40" s="208"/>
      <c r="F40" s="151"/>
      <c r="G40" s="151"/>
      <c r="H40" s="151"/>
      <c r="I40" s="151"/>
      <c r="J40" s="173"/>
      <c r="K40" s="174"/>
      <c r="L40" s="174"/>
      <c r="M40" s="175"/>
      <c r="N40" s="207"/>
      <c r="O40" s="208"/>
      <c r="P40" s="209"/>
      <c r="R40" s="210" t="s">
        <v>183</v>
      </c>
      <c r="S40" s="234"/>
      <c r="T40" s="234"/>
      <c r="U40" s="234"/>
      <c r="V40" s="234"/>
      <c r="W40" s="234"/>
      <c r="X40" s="235"/>
      <c r="Y40" s="210"/>
      <c r="Z40" s="234"/>
      <c r="AA40" s="234"/>
      <c r="AB40" s="234"/>
      <c r="AC40" s="235"/>
      <c r="AD40" s="210"/>
      <c r="AE40" s="235"/>
      <c r="AF40" s="113" t="s">
        <v>226</v>
      </c>
      <c r="AG40" s="116" t="s">
        <v>186</v>
      </c>
      <c r="AI40" s="128"/>
      <c r="AJ40" s="97"/>
      <c r="AK40" s="97"/>
      <c r="AL40" s="97"/>
      <c r="AM40" s="97"/>
      <c r="AN40" s="129"/>
      <c r="AO40" s="203"/>
      <c r="AP40" s="203"/>
      <c r="AQ40" s="203"/>
      <c r="AR40" s="203"/>
      <c r="AS40" s="203"/>
    </row>
    <row r="41" spans="1:45" ht="12.75">
      <c r="A41" s="190" t="s">
        <v>47</v>
      </c>
      <c r="B41" s="190"/>
      <c r="C41" s="22" t="s">
        <v>48</v>
      </c>
      <c r="D41" s="176" t="s">
        <v>12</v>
      </c>
      <c r="E41" s="176"/>
      <c r="F41" s="176" t="s">
        <v>16</v>
      </c>
      <c r="G41" s="176"/>
      <c r="H41" s="21"/>
      <c r="I41" s="21"/>
      <c r="J41" s="21"/>
      <c r="K41" s="21"/>
      <c r="L41" s="21"/>
      <c r="M41" s="21"/>
      <c r="N41" s="21"/>
      <c r="O41" s="21"/>
      <c r="P41" s="21"/>
      <c r="R41" s="172" t="s">
        <v>184</v>
      </c>
      <c r="S41" s="172"/>
      <c r="T41" s="172"/>
      <c r="U41" s="172"/>
      <c r="V41" s="172"/>
      <c r="W41" s="172"/>
      <c r="X41" s="172"/>
      <c r="Y41" s="172" t="s">
        <v>224</v>
      </c>
      <c r="Z41" s="172"/>
      <c r="AA41" s="172"/>
      <c r="AB41" s="172"/>
      <c r="AC41" s="172"/>
      <c r="AD41" s="172" t="s">
        <v>277</v>
      </c>
      <c r="AE41" s="172"/>
      <c r="AF41" s="113" t="s">
        <v>225</v>
      </c>
      <c r="AG41" s="109" t="s">
        <v>189</v>
      </c>
      <c r="AH41" s="112"/>
      <c r="AI41" s="128"/>
      <c r="AJ41" s="97"/>
      <c r="AK41" s="97"/>
      <c r="AL41" s="97"/>
      <c r="AM41" s="97"/>
      <c r="AN41" s="129"/>
      <c r="AO41" s="203"/>
      <c r="AP41" s="203"/>
      <c r="AQ41" s="203"/>
      <c r="AR41" s="203"/>
      <c r="AS41" s="203"/>
    </row>
    <row r="42" spans="1:45" ht="12.75">
      <c r="A42" s="187"/>
      <c r="B42" s="188"/>
      <c r="C42" s="81"/>
      <c r="D42" s="187"/>
      <c r="E42" s="188"/>
      <c r="F42" s="185"/>
      <c r="G42" s="186"/>
      <c r="H42" s="187"/>
      <c r="I42" s="200"/>
      <c r="J42" s="200"/>
      <c r="K42" s="200"/>
      <c r="L42" s="200"/>
      <c r="M42" s="200"/>
      <c r="N42" s="200"/>
      <c r="O42" s="200"/>
      <c r="P42" s="188"/>
      <c r="R42" s="172" t="s">
        <v>185</v>
      </c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 t="s">
        <v>277</v>
      </c>
      <c r="AE42" s="172"/>
      <c r="AF42" s="113" t="s">
        <v>225</v>
      </c>
      <c r="AG42" s="116" t="s">
        <v>189</v>
      </c>
      <c r="AI42" s="128"/>
      <c r="AJ42" s="97"/>
      <c r="AK42" s="97"/>
      <c r="AL42" s="97"/>
      <c r="AM42" s="97"/>
      <c r="AN42" s="129"/>
      <c r="AO42" s="203"/>
      <c r="AP42" s="203"/>
      <c r="AQ42" s="203"/>
      <c r="AR42" s="203"/>
      <c r="AS42" s="203"/>
    </row>
    <row r="43" spans="18:45" ht="12.75">
      <c r="R43" s="210" t="s">
        <v>184</v>
      </c>
      <c r="S43" s="234"/>
      <c r="T43" s="234"/>
      <c r="U43" s="234"/>
      <c r="V43" s="234"/>
      <c r="W43" s="234"/>
      <c r="X43" s="235"/>
      <c r="Y43" s="210" t="s">
        <v>224</v>
      </c>
      <c r="Z43" s="234"/>
      <c r="AA43" s="234"/>
      <c r="AB43" s="234"/>
      <c r="AC43" s="235"/>
      <c r="AD43" s="210" t="s">
        <v>187</v>
      </c>
      <c r="AE43" s="235"/>
      <c r="AF43" s="113" t="s">
        <v>225</v>
      </c>
      <c r="AG43" s="116" t="s">
        <v>189</v>
      </c>
      <c r="AI43" s="128"/>
      <c r="AJ43" s="97"/>
      <c r="AK43" s="97"/>
      <c r="AL43" s="97"/>
      <c r="AM43" s="97"/>
      <c r="AN43" s="129"/>
      <c r="AO43" s="203"/>
      <c r="AP43" s="203"/>
      <c r="AQ43" s="203"/>
      <c r="AR43" s="203"/>
      <c r="AS43" s="203"/>
    </row>
    <row r="44" spans="1:33" ht="12.75">
      <c r="A44" s="177" t="s">
        <v>43</v>
      </c>
      <c r="B44" s="178"/>
      <c r="C44" s="178"/>
      <c r="D44" s="179"/>
      <c r="E44" s="20"/>
      <c r="F44" s="183" t="s">
        <v>49</v>
      </c>
      <c r="G44" s="184"/>
      <c r="H44" s="184"/>
      <c r="I44" s="184"/>
      <c r="J44" s="125" t="s">
        <v>50</v>
      </c>
      <c r="K44" s="125"/>
      <c r="L44" s="125"/>
      <c r="M44" s="125"/>
      <c r="N44" s="125" t="s">
        <v>51</v>
      </c>
      <c r="O44" s="125"/>
      <c r="P44" s="125"/>
      <c r="R44" s="210"/>
      <c r="S44" s="234"/>
      <c r="T44" s="234"/>
      <c r="U44" s="234"/>
      <c r="V44" s="234"/>
      <c r="W44" s="234"/>
      <c r="X44" s="235"/>
      <c r="Y44" s="210"/>
      <c r="Z44" s="234"/>
      <c r="AA44" s="234"/>
      <c r="AB44" s="234"/>
      <c r="AC44" s="235"/>
      <c r="AD44" s="210"/>
      <c r="AE44" s="235"/>
      <c r="AF44" s="113"/>
      <c r="AG44" s="116"/>
    </row>
    <row r="45" spans="1:33" ht="12.75">
      <c r="A45" s="180"/>
      <c r="B45" s="181"/>
      <c r="C45" s="181"/>
      <c r="D45" s="182"/>
      <c r="E45" s="20"/>
      <c r="F45" s="154" t="s">
        <v>44</v>
      </c>
      <c r="G45" s="154"/>
      <c r="H45" s="154"/>
      <c r="I45" s="25"/>
      <c r="J45" s="154" t="s">
        <v>45</v>
      </c>
      <c r="K45" s="154"/>
      <c r="L45" s="154"/>
      <c r="M45" s="154"/>
      <c r="N45" s="154" t="s">
        <v>46</v>
      </c>
      <c r="O45" s="154"/>
      <c r="P45" s="154"/>
      <c r="R45" s="210" t="s">
        <v>227</v>
      </c>
      <c r="S45" s="234"/>
      <c r="T45" s="234"/>
      <c r="U45" s="234"/>
      <c r="V45" s="234"/>
      <c r="W45" s="234"/>
      <c r="X45" s="235"/>
      <c r="Y45" s="210"/>
      <c r="Z45" s="234"/>
      <c r="AA45" s="234"/>
      <c r="AB45" s="234"/>
      <c r="AC45" s="235"/>
      <c r="AD45" s="210" t="s">
        <v>187</v>
      </c>
      <c r="AE45" s="235"/>
      <c r="AF45" s="113" t="s">
        <v>226</v>
      </c>
      <c r="AG45" s="116" t="s">
        <v>190</v>
      </c>
    </row>
    <row r="46" spans="1:33" ht="12.75" customHeight="1">
      <c r="A46" s="204"/>
      <c r="B46" s="205"/>
      <c r="C46" s="205"/>
      <c r="D46" s="205"/>
      <c r="E46" s="205"/>
      <c r="F46" s="212"/>
      <c r="G46" s="212"/>
      <c r="H46" s="212"/>
      <c r="I46" s="212"/>
      <c r="J46" s="194"/>
      <c r="K46" s="195"/>
      <c r="L46" s="195"/>
      <c r="M46" s="196"/>
      <c r="N46" s="197"/>
      <c r="O46" s="198"/>
      <c r="P46" s="199"/>
      <c r="R46" s="210"/>
      <c r="S46" s="234"/>
      <c r="T46" s="234"/>
      <c r="U46" s="234"/>
      <c r="V46" s="234"/>
      <c r="W46" s="234"/>
      <c r="X46" s="235"/>
      <c r="Y46" s="210"/>
      <c r="Z46" s="234"/>
      <c r="AA46" s="234"/>
      <c r="AB46" s="234"/>
      <c r="AC46" s="235"/>
      <c r="AD46" s="210"/>
      <c r="AE46" s="235"/>
      <c r="AF46" s="113"/>
      <c r="AG46" s="116"/>
    </row>
    <row r="47" spans="1:33" ht="12.75">
      <c r="A47" s="189" t="s">
        <v>47</v>
      </c>
      <c r="B47" s="190"/>
      <c r="C47" s="22" t="s">
        <v>48</v>
      </c>
      <c r="D47" s="190" t="s">
        <v>12</v>
      </c>
      <c r="E47" s="190"/>
      <c r="F47" s="190" t="s">
        <v>16</v>
      </c>
      <c r="G47" s="190"/>
      <c r="H47" s="22"/>
      <c r="I47" s="22"/>
      <c r="J47" s="22"/>
      <c r="K47" s="22"/>
      <c r="L47" s="22"/>
      <c r="M47" s="22"/>
      <c r="N47" s="22"/>
      <c r="O47" s="22"/>
      <c r="P47" s="23"/>
      <c r="R47" s="210"/>
      <c r="S47" s="234"/>
      <c r="T47" s="234"/>
      <c r="U47" s="234"/>
      <c r="V47" s="234"/>
      <c r="W47" s="234"/>
      <c r="X47" s="235"/>
      <c r="Y47" s="210"/>
      <c r="Z47" s="234"/>
      <c r="AA47" s="234"/>
      <c r="AB47" s="234"/>
      <c r="AC47" s="235"/>
      <c r="AD47" s="210"/>
      <c r="AE47" s="235"/>
      <c r="AF47" s="113"/>
      <c r="AG47" s="116"/>
    </row>
    <row r="48" spans="1:33" ht="12.75">
      <c r="A48" s="187"/>
      <c r="B48" s="188"/>
      <c r="C48" s="81"/>
      <c r="D48" s="187"/>
      <c r="E48" s="188"/>
      <c r="F48" s="185"/>
      <c r="G48" s="186"/>
      <c r="H48" s="187"/>
      <c r="I48" s="200"/>
      <c r="J48" s="200"/>
      <c r="K48" s="200"/>
      <c r="L48" s="200"/>
      <c r="M48" s="200"/>
      <c r="N48" s="200"/>
      <c r="O48" s="200"/>
      <c r="P48" s="188"/>
      <c r="R48" s="210"/>
      <c r="S48" s="234"/>
      <c r="T48" s="234"/>
      <c r="U48" s="234"/>
      <c r="V48" s="234"/>
      <c r="W48" s="234"/>
      <c r="X48" s="235"/>
      <c r="Y48" s="210"/>
      <c r="Z48" s="234"/>
      <c r="AA48" s="234"/>
      <c r="AB48" s="234"/>
      <c r="AC48" s="235"/>
      <c r="AD48" s="210"/>
      <c r="AE48" s="235"/>
      <c r="AF48" s="113"/>
      <c r="AG48" s="116"/>
    </row>
    <row r="49" spans="1:33" ht="12.75">
      <c r="A49" s="26"/>
      <c r="R49" s="210"/>
      <c r="S49" s="234"/>
      <c r="T49" s="234"/>
      <c r="U49" s="234"/>
      <c r="V49" s="234"/>
      <c r="W49" s="234"/>
      <c r="X49" s="235"/>
      <c r="Y49" s="210"/>
      <c r="Z49" s="234"/>
      <c r="AA49" s="234"/>
      <c r="AB49" s="234"/>
      <c r="AC49" s="235"/>
      <c r="AD49" s="210"/>
      <c r="AE49" s="235"/>
      <c r="AF49" s="113"/>
      <c r="AG49" s="116"/>
    </row>
    <row r="50" spans="1:33" ht="12.75">
      <c r="A50" s="177" t="s">
        <v>43</v>
      </c>
      <c r="B50" s="178"/>
      <c r="C50" s="178"/>
      <c r="D50" s="179"/>
      <c r="E50" s="20"/>
      <c r="F50" s="183" t="s">
        <v>49</v>
      </c>
      <c r="G50" s="184"/>
      <c r="H50" s="184"/>
      <c r="I50" s="184"/>
      <c r="J50" s="125" t="s">
        <v>50</v>
      </c>
      <c r="K50" s="125"/>
      <c r="L50" s="125"/>
      <c r="M50" s="125"/>
      <c r="N50" s="125" t="s">
        <v>51</v>
      </c>
      <c r="O50" s="125"/>
      <c r="P50" s="125"/>
      <c r="R50" s="210"/>
      <c r="S50" s="234"/>
      <c r="T50" s="234"/>
      <c r="U50" s="234"/>
      <c r="V50" s="234"/>
      <c r="W50" s="234"/>
      <c r="X50" s="235"/>
      <c r="Y50" s="210"/>
      <c r="Z50" s="234"/>
      <c r="AA50" s="234"/>
      <c r="AB50" s="234"/>
      <c r="AC50" s="235"/>
      <c r="AD50" s="210"/>
      <c r="AE50" s="235"/>
      <c r="AF50" s="113"/>
      <c r="AG50" s="116"/>
    </row>
    <row r="51" spans="1:33" ht="12.75">
      <c r="A51" s="180"/>
      <c r="B51" s="181"/>
      <c r="C51" s="181"/>
      <c r="D51" s="182"/>
      <c r="E51" s="20"/>
      <c r="F51" s="154" t="s">
        <v>44</v>
      </c>
      <c r="G51" s="154"/>
      <c r="H51" s="154"/>
      <c r="I51" s="25"/>
      <c r="J51" s="154" t="s">
        <v>45</v>
      </c>
      <c r="K51" s="154"/>
      <c r="L51" s="154"/>
      <c r="M51" s="154"/>
      <c r="N51" s="154" t="s">
        <v>46</v>
      </c>
      <c r="O51" s="154"/>
      <c r="P51" s="154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13"/>
      <c r="AG51" s="116"/>
    </row>
    <row r="52" spans="1:33" ht="12.75">
      <c r="A52" s="228"/>
      <c r="B52" s="229"/>
      <c r="C52" s="229"/>
      <c r="D52" s="229"/>
      <c r="E52" s="229"/>
      <c r="F52" s="151"/>
      <c r="G52" s="151"/>
      <c r="H52" s="151"/>
      <c r="I52" s="151"/>
      <c r="J52" s="222"/>
      <c r="K52" s="223"/>
      <c r="L52" s="223"/>
      <c r="M52" s="224"/>
      <c r="N52" s="225"/>
      <c r="O52" s="226"/>
      <c r="P52" s="227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13"/>
      <c r="AG52" s="116"/>
    </row>
    <row r="53" spans="1:33" ht="12.75">
      <c r="A53" s="189" t="s">
        <v>47</v>
      </c>
      <c r="B53" s="190"/>
      <c r="C53" s="22" t="s">
        <v>48</v>
      </c>
      <c r="D53" s="190" t="s">
        <v>12</v>
      </c>
      <c r="E53" s="190"/>
      <c r="F53" s="190" t="s">
        <v>16</v>
      </c>
      <c r="G53" s="190"/>
      <c r="H53" s="22"/>
      <c r="I53" s="22"/>
      <c r="J53" s="22"/>
      <c r="K53" s="22"/>
      <c r="L53" s="22"/>
      <c r="M53" s="22"/>
      <c r="N53" s="22"/>
      <c r="O53" s="22"/>
      <c r="P53" s="23"/>
      <c r="R53" s="245" t="s">
        <v>261</v>
      </c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7"/>
    </row>
    <row r="54" spans="1:33" ht="12.75">
      <c r="A54" s="228"/>
      <c r="B54" s="230"/>
      <c r="C54" s="54"/>
      <c r="D54" s="228"/>
      <c r="E54" s="230"/>
      <c r="F54" s="231"/>
      <c r="G54" s="232"/>
      <c r="H54" s="228"/>
      <c r="I54" s="229"/>
      <c r="J54" s="229"/>
      <c r="K54" s="229"/>
      <c r="L54" s="229"/>
      <c r="M54" s="229"/>
      <c r="N54" s="229"/>
      <c r="O54" s="229"/>
      <c r="P54" s="230"/>
      <c r="R54" s="172" t="s">
        <v>188</v>
      </c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13"/>
      <c r="AG54" s="116"/>
    </row>
    <row r="55" spans="18:28" ht="12.75">
      <c r="R55" s="171"/>
      <c r="S55" s="171"/>
      <c r="T55" s="171"/>
      <c r="U55" s="171"/>
      <c r="V55" s="171"/>
      <c r="W55" s="108"/>
      <c r="X55" s="171"/>
      <c r="Y55" s="171"/>
      <c r="Z55" s="171"/>
      <c r="AA55" s="171"/>
      <c r="AB55" s="171"/>
    </row>
    <row r="56" ht="12.75">
      <c r="AA56" s="130"/>
    </row>
  </sheetData>
  <sheetProtection formatCells="0" selectLockedCells="1"/>
  <mergeCells count="264">
    <mergeCell ref="R53:AG53"/>
    <mergeCell ref="Y36:AC36"/>
    <mergeCell ref="Y37:AC37"/>
    <mergeCell ref="R36:X37"/>
    <mergeCell ref="R46:X46"/>
    <mergeCell ref="Y46:AC46"/>
    <mergeCell ref="AD46:AE46"/>
    <mergeCell ref="R47:X47"/>
    <mergeCell ref="Y47:AC47"/>
    <mergeCell ref="AD47:AE47"/>
    <mergeCell ref="AD27:AE27"/>
    <mergeCell ref="R19:AG19"/>
    <mergeCell ref="R29:AG29"/>
    <mergeCell ref="R39:AG39"/>
    <mergeCell ref="AD24:AE24"/>
    <mergeCell ref="Y25:AC25"/>
    <mergeCell ref="AD25:AE25"/>
    <mergeCell ref="Y26:AC26"/>
    <mergeCell ref="AD26:AE26"/>
    <mergeCell ref="R20:X20"/>
    <mergeCell ref="AD34:AE34"/>
    <mergeCell ref="Y35:AC35"/>
    <mergeCell ref="AD35:AE35"/>
    <mergeCell ref="R21:X21"/>
    <mergeCell ref="R22:X22"/>
    <mergeCell ref="R23:X23"/>
    <mergeCell ref="R35:X35"/>
    <mergeCell ref="R30:X30"/>
    <mergeCell ref="R31:X31"/>
    <mergeCell ref="R32:X32"/>
    <mergeCell ref="R51:X51"/>
    <mergeCell ref="R52:X52"/>
    <mergeCell ref="Y51:AC51"/>
    <mergeCell ref="AD51:AE51"/>
    <mergeCell ref="Y52:AC52"/>
    <mergeCell ref="AD52:AE52"/>
    <mergeCell ref="R49:X49"/>
    <mergeCell ref="R50:X50"/>
    <mergeCell ref="Y49:AC49"/>
    <mergeCell ref="AD49:AE49"/>
    <mergeCell ref="Y50:AC50"/>
    <mergeCell ref="AD50:AE50"/>
    <mergeCell ref="R48:X48"/>
    <mergeCell ref="Y48:AC48"/>
    <mergeCell ref="AD48:AE48"/>
    <mergeCell ref="R45:X45"/>
    <mergeCell ref="Y43:AC43"/>
    <mergeCell ref="Y44:AC44"/>
    <mergeCell ref="AD44:AE44"/>
    <mergeCell ref="Y45:AC45"/>
    <mergeCell ref="AD45:AE45"/>
    <mergeCell ref="N4:R4"/>
    <mergeCell ref="N3:R3"/>
    <mergeCell ref="J3:M3"/>
    <mergeCell ref="R40:X40"/>
    <mergeCell ref="R24:X24"/>
    <mergeCell ref="R25:X25"/>
    <mergeCell ref="R26:X26"/>
    <mergeCell ref="R27:X27"/>
    <mergeCell ref="R33:X33"/>
    <mergeCell ref="R34:X34"/>
    <mergeCell ref="A7:J7"/>
    <mergeCell ref="C9:D9"/>
    <mergeCell ref="C10:D10"/>
    <mergeCell ref="C8:D8"/>
    <mergeCell ref="A9:B9"/>
    <mergeCell ref="A10:B10"/>
    <mergeCell ref="J6:L6"/>
    <mergeCell ref="J5:L5"/>
    <mergeCell ref="H6:I6"/>
    <mergeCell ref="H5:I5"/>
    <mergeCell ref="M5:P5"/>
    <mergeCell ref="M6:P6"/>
    <mergeCell ref="Q5:T5"/>
    <mergeCell ref="Q6:T6"/>
    <mergeCell ref="AO42:AS42"/>
    <mergeCell ref="AO43:AS43"/>
    <mergeCell ref="X28:AB28"/>
    <mergeCell ref="Y40:AC40"/>
    <mergeCell ref="AO36:AS36"/>
    <mergeCell ref="AI37:AM37"/>
    <mergeCell ref="AO37:AS37"/>
    <mergeCell ref="R41:X41"/>
    <mergeCell ref="R42:X42"/>
    <mergeCell ref="R43:X43"/>
    <mergeCell ref="AD43:AE43"/>
    <mergeCell ref="Y30:AC30"/>
    <mergeCell ref="AD30:AE30"/>
    <mergeCell ref="Y31:AC31"/>
    <mergeCell ref="AD31:AE31"/>
    <mergeCell ref="Y32:AC32"/>
    <mergeCell ref="Y41:AC41"/>
    <mergeCell ref="AD41:AE41"/>
    <mergeCell ref="Y42:AC42"/>
    <mergeCell ref="AD42:AE42"/>
    <mergeCell ref="Y54:AC54"/>
    <mergeCell ref="AD54:AE54"/>
    <mergeCell ref="X38:AB38"/>
    <mergeCell ref="AD32:AE32"/>
    <mergeCell ref="Y33:AC33"/>
    <mergeCell ref="AD33:AE33"/>
    <mergeCell ref="AD36:AE36"/>
    <mergeCell ref="AD37:AE37"/>
    <mergeCell ref="R44:X44"/>
    <mergeCell ref="AD40:AE40"/>
    <mergeCell ref="A3:C3"/>
    <mergeCell ref="A4:C4"/>
    <mergeCell ref="S1:AB1"/>
    <mergeCell ref="S2:AB2"/>
    <mergeCell ref="D3:I3"/>
    <mergeCell ref="D4:I4"/>
    <mergeCell ref="A1:I1"/>
    <mergeCell ref="A2:I2"/>
    <mergeCell ref="S4:AB4"/>
    <mergeCell ref="J4:M4"/>
    <mergeCell ref="H54:P54"/>
    <mergeCell ref="B5:D5"/>
    <mergeCell ref="B6:D6"/>
    <mergeCell ref="E6:G6"/>
    <mergeCell ref="E5:G5"/>
    <mergeCell ref="A54:B54"/>
    <mergeCell ref="F54:G54"/>
    <mergeCell ref="D54:E54"/>
    <mergeCell ref="A50:D51"/>
    <mergeCell ref="F50:I50"/>
    <mergeCell ref="Y5:AB5"/>
    <mergeCell ref="A53:B53"/>
    <mergeCell ref="F53:G53"/>
    <mergeCell ref="D53:E53"/>
    <mergeCell ref="F52:I52"/>
    <mergeCell ref="J52:M52"/>
    <mergeCell ref="N52:P52"/>
    <mergeCell ref="A52:E52"/>
    <mergeCell ref="Y20:AC20"/>
    <mergeCell ref="Y21:AC21"/>
    <mergeCell ref="J50:M50"/>
    <mergeCell ref="N50:P50"/>
    <mergeCell ref="F51:H51"/>
    <mergeCell ref="J51:M51"/>
    <mergeCell ref="N51:P51"/>
    <mergeCell ref="L13:R13"/>
    <mergeCell ref="Y27:AC27"/>
    <mergeCell ref="A12:B12"/>
    <mergeCell ref="A13:B13"/>
    <mergeCell ref="A14:B14"/>
    <mergeCell ref="A21:C21"/>
    <mergeCell ref="J26:M26"/>
    <mergeCell ref="N26:P26"/>
    <mergeCell ref="H36:P36"/>
    <mergeCell ref="A28:E28"/>
    <mergeCell ref="F47:G47"/>
    <mergeCell ref="F48:G48"/>
    <mergeCell ref="F42:G42"/>
    <mergeCell ref="F41:G41"/>
    <mergeCell ref="F46:I46"/>
    <mergeCell ref="N34:P34"/>
    <mergeCell ref="AD20:AE20"/>
    <mergeCell ref="AD21:AE21"/>
    <mergeCell ref="Y22:AC22"/>
    <mergeCell ref="AD22:AE22"/>
    <mergeCell ref="Y23:AC23"/>
    <mergeCell ref="AD23:AE23"/>
    <mergeCell ref="Y24:AC24"/>
    <mergeCell ref="R28:V28"/>
    <mergeCell ref="Y34:AC34"/>
    <mergeCell ref="A35:B35"/>
    <mergeCell ref="A32:D33"/>
    <mergeCell ref="A34:E34"/>
    <mergeCell ref="D30:E30"/>
    <mergeCell ref="D35:E35"/>
    <mergeCell ref="D41:E41"/>
    <mergeCell ref="D42:E42"/>
    <mergeCell ref="A40:E40"/>
    <mergeCell ref="A41:B41"/>
    <mergeCell ref="A46:E46"/>
    <mergeCell ref="D48:E48"/>
    <mergeCell ref="D47:E47"/>
    <mergeCell ref="R38:V38"/>
    <mergeCell ref="H48:P48"/>
    <mergeCell ref="F38:I38"/>
    <mergeCell ref="J44:M44"/>
    <mergeCell ref="F40:I40"/>
    <mergeCell ref="J40:M40"/>
    <mergeCell ref="N40:P40"/>
    <mergeCell ref="A48:B48"/>
    <mergeCell ref="AO38:AS38"/>
    <mergeCell ref="AO39:AS39"/>
    <mergeCell ref="AO40:AS40"/>
    <mergeCell ref="AO41:AS41"/>
    <mergeCell ref="A47:B47"/>
    <mergeCell ref="F44:I44"/>
    <mergeCell ref="A38:D39"/>
    <mergeCell ref="F39:H39"/>
    <mergeCell ref="J39:M39"/>
    <mergeCell ref="C11:D11"/>
    <mergeCell ref="C12:D12"/>
    <mergeCell ref="C13:D13"/>
    <mergeCell ref="C14:D14"/>
    <mergeCell ref="A11:B11"/>
    <mergeCell ref="J46:M46"/>
    <mergeCell ref="N46:P46"/>
    <mergeCell ref="H42:P42"/>
    <mergeCell ref="A44:D45"/>
    <mergeCell ref="F45:H45"/>
    <mergeCell ref="J45:M45"/>
    <mergeCell ref="N45:P45"/>
    <mergeCell ref="N44:P44"/>
    <mergeCell ref="A42:B42"/>
    <mergeCell ref="A36:B36"/>
    <mergeCell ref="F36:G36"/>
    <mergeCell ref="J38:M38"/>
    <mergeCell ref="N38:P38"/>
    <mergeCell ref="D36:E36"/>
    <mergeCell ref="F29:G29"/>
    <mergeCell ref="F30:G30"/>
    <mergeCell ref="A30:B30"/>
    <mergeCell ref="A29:B29"/>
    <mergeCell ref="D29:E29"/>
    <mergeCell ref="R55:V55"/>
    <mergeCell ref="X55:AB55"/>
    <mergeCell ref="R54:X54"/>
    <mergeCell ref="F33:H33"/>
    <mergeCell ref="J33:M33"/>
    <mergeCell ref="N33:P33"/>
    <mergeCell ref="F34:I34"/>
    <mergeCell ref="J34:M34"/>
    <mergeCell ref="F35:G35"/>
    <mergeCell ref="N39:P39"/>
    <mergeCell ref="J32:M32"/>
    <mergeCell ref="N32:P32"/>
    <mergeCell ref="N28:P28"/>
    <mergeCell ref="J28:M28"/>
    <mergeCell ref="H30:P30"/>
    <mergeCell ref="F32:I32"/>
    <mergeCell ref="F28:I28"/>
    <mergeCell ref="S3:AB3"/>
    <mergeCell ref="A24:C24"/>
    <mergeCell ref="P9:Q9"/>
    <mergeCell ref="P10:Q10"/>
    <mergeCell ref="P11:Q11"/>
    <mergeCell ref="A17:D17"/>
    <mergeCell ref="A22:C22"/>
    <mergeCell ref="A23:C23"/>
    <mergeCell ref="A26:D27"/>
    <mergeCell ref="V13:AB13"/>
    <mergeCell ref="J1:R1"/>
    <mergeCell ref="J2:R2"/>
    <mergeCell ref="Y6:AB6"/>
    <mergeCell ref="U5:X5"/>
    <mergeCell ref="U6:X6"/>
    <mergeCell ref="L7:AB7"/>
    <mergeCell ref="L9:O9"/>
    <mergeCell ref="L10:O10"/>
    <mergeCell ref="L11:O11"/>
    <mergeCell ref="J27:M27"/>
    <mergeCell ref="Z15:AB15"/>
    <mergeCell ref="Z14:AB14"/>
    <mergeCell ref="Z17:AB17"/>
    <mergeCell ref="Z18:AB18"/>
    <mergeCell ref="N27:P27"/>
    <mergeCell ref="A19:P19"/>
    <mergeCell ref="L15:R15"/>
    <mergeCell ref="F27:I27"/>
    <mergeCell ref="F26:I26"/>
  </mergeCells>
  <printOptions/>
  <pageMargins left="0.65" right="0.4" top="0.58" bottom="0.9" header="0.5" footer="0.5"/>
  <pageSetup horizontalDpi="300" verticalDpi="300" orientation="portrait" scale="97" r:id="rId1"/>
  <headerFooter alignWithMargins="0">
    <oddFooter>&amp;C&amp;6Dungeons and Dragons
v3.5 character sheet
~Designed by Sherilyn~&amp;R&amp;6&amp;A
Page &amp;P of &amp;N</oddFooter>
  </headerFooter>
  <ignoredErrors>
    <ignoredError sqref="V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C67"/>
  <sheetViews>
    <sheetView showGridLines="0" workbookViewId="0" topLeftCell="A1">
      <selection activeCell="A35" sqref="A35:R38"/>
    </sheetView>
  </sheetViews>
  <sheetFormatPr defaultColWidth="9.140625" defaultRowHeight="12.75"/>
  <cols>
    <col min="1" max="1" width="4.7109375" style="6" customWidth="1"/>
    <col min="2" max="2" width="2.28125" style="6" bestFit="1" customWidth="1"/>
    <col min="3" max="3" width="21.00390625" style="6" bestFit="1" customWidth="1"/>
    <col min="4" max="4" width="3.7109375" style="27" bestFit="1" customWidth="1"/>
    <col min="5" max="5" width="1.8515625" style="27" bestFit="1" customWidth="1"/>
    <col min="6" max="6" width="3.57421875" style="27" bestFit="1" customWidth="1"/>
    <col min="7" max="7" width="1.8515625" style="27" bestFit="1" customWidth="1"/>
    <col min="8" max="8" width="3.57421875" style="27" bestFit="1" customWidth="1"/>
    <col min="9" max="9" width="1.8515625" style="27" bestFit="1" customWidth="1"/>
    <col min="10" max="10" width="3.57421875" style="27" bestFit="1" customWidth="1"/>
    <col min="11" max="11" width="1.421875" style="27" customWidth="1"/>
    <col min="12" max="12" width="4.7109375" style="27" customWidth="1"/>
    <col min="13" max="13" width="2.28125" style="6" bestFit="1" customWidth="1"/>
    <col min="14" max="14" width="1.8515625" style="6" customWidth="1"/>
    <col min="15" max="15" width="3.28125" style="6" customWidth="1"/>
    <col min="16" max="16" width="1.8515625" style="6" customWidth="1"/>
    <col min="17" max="17" width="3.57421875" style="6" customWidth="1"/>
    <col min="18" max="18" width="1.8515625" style="6" customWidth="1"/>
    <col min="19" max="19" width="3.57421875" style="6" customWidth="1"/>
    <col min="20" max="20" width="5.8515625" style="6" customWidth="1"/>
    <col min="21" max="21" width="4.57421875" style="27" bestFit="1" customWidth="1"/>
    <col min="22" max="22" width="1.8515625" style="27" bestFit="1" customWidth="1"/>
    <col min="23" max="23" width="3.57421875" style="27" bestFit="1" customWidth="1"/>
    <col min="24" max="24" width="1.8515625" style="27" bestFit="1" customWidth="1"/>
    <col min="25" max="25" width="3.57421875" style="27" bestFit="1" customWidth="1"/>
    <col min="26" max="26" width="1.8515625" style="27" bestFit="1" customWidth="1"/>
    <col min="27" max="27" width="3.57421875" style="27" bestFit="1" customWidth="1"/>
    <col min="28" max="28" width="2.140625" style="27" customWidth="1"/>
    <col min="29" max="29" width="27.57421875" style="6" customWidth="1"/>
    <col min="30" max="16384" width="9.140625" style="6" customWidth="1"/>
  </cols>
  <sheetData>
    <row r="1" spans="1:28" ht="11.25">
      <c r="A1" s="256" t="s">
        <v>66</v>
      </c>
      <c r="B1" s="256"/>
      <c r="C1" s="256"/>
      <c r="G1" s="314">
        <v>24</v>
      </c>
      <c r="H1" s="315"/>
      <c r="I1" s="313">
        <v>8</v>
      </c>
      <c r="J1" s="313"/>
      <c r="K1" s="28"/>
      <c r="L1" s="28"/>
      <c r="M1" s="29" t="s">
        <v>89</v>
      </c>
      <c r="N1" s="309" t="s">
        <v>90</v>
      </c>
      <c r="O1" s="309"/>
      <c r="P1" s="309"/>
      <c r="Q1" s="309"/>
      <c r="R1" s="309"/>
      <c r="S1" s="309"/>
      <c r="T1" s="309"/>
      <c r="U1" s="31"/>
      <c r="W1" s="32"/>
      <c r="Y1" s="32"/>
      <c r="AA1" s="32"/>
      <c r="AB1" s="32"/>
    </row>
    <row r="2" spans="1:28" ht="12.75">
      <c r="A2" s="256"/>
      <c r="B2" s="256"/>
      <c r="C2" s="256"/>
      <c r="D2" s="33"/>
      <c r="G2" s="316"/>
      <c r="H2" s="317"/>
      <c r="I2" s="313"/>
      <c r="J2" s="313"/>
      <c r="K2" s="28"/>
      <c r="L2" s="28"/>
      <c r="M2" s="34" t="s">
        <v>92</v>
      </c>
      <c r="N2" s="309" t="s">
        <v>91</v>
      </c>
      <c r="O2" s="309"/>
      <c r="P2" s="309"/>
      <c r="Q2" s="309"/>
      <c r="R2" s="309"/>
      <c r="S2" s="309"/>
      <c r="T2" s="309"/>
      <c r="U2" s="31"/>
      <c r="W2" s="32"/>
      <c r="Y2" s="32"/>
      <c r="AA2" s="32"/>
      <c r="AB2" s="32"/>
    </row>
    <row r="3" spans="3:29" ht="11.25">
      <c r="C3" s="27"/>
      <c r="D3" s="35"/>
      <c r="G3" s="318" t="s">
        <v>106</v>
      </c>
      <c r="H3" s="318"/>
      <c r="I3" s="318" t="s">
        <v>102</v>
      </c>
      <c r="J3" s="318"/>
      <c r="K3" s="36"/>
      <c r="L3" s="36"/>
      <c r="N3" s="303"/>
      <c r="O3" s="303"/>
      <c r="P3" s="303"/>
      <c r="Q3" s="303"/>
      <c r="R3" s="303"/>
      <c r="S3" s="303"/>
      <c r="T3" s="303"/>
      <c r="AC3" s="38"/>
    </row>
    <row r="4" spans="1:28" s="45" customFormat="1" ht="16.5">
      <c r="A4" s="39"/>
      <c r="B4" s="40"/>
      <c r="C4" s="41"/>
      <c r="D4" s="42" t="s">
        <v>101</v>
      </c>
      <c r="E4" s="43"/>
      <c r="F4" s="43" t="s">
        <v>105</v>
      </c>
      <c r="G4" s="43"/>
      <c r="H4" s="42" t="s">
        <v>103</v>
      </c>
      <c r="I4" s="43"/>
      <c r="J4" s="42" t="s">
        <v>104</v>
      </c>
      <c r="K4" s="44"/>
      <c r="L4" s="42"/>
      <c r="M4" s="40"/>
      <c r="N4" s="311"/>
      <c r="O4" s="311"/>
      <c r="P4" s="311"/>
      <c r="Q4" s="311"/>
      <c r="R4" s="311"/>
      <c r="S4" s="311"/>
      <c r="T4" s="311"/>
      <c r="U4" s="42" t="s">
        <v>101</v>
      </c>
      <c r="V4" s="43"/>
      <c r="W4" s="43" t="s">
        <v>105</v>
      </c>
      <c r="X4" s="43"/>
      <c r="Y4" s="42" t="s">
        <v>103</v>
      </c>
      <c r="Z4" s="43"/>
      <c r="AA4" s="42" t="s">
        <v>104</v>
      </c>
      <c r="AB4" s="44"/>
    </row>
    <row r="5" spans="1:29" ht="11.25">
      <c r="A5" s="119"/>
      <c r="B5" s="46" t="s">
        <v>89</v>
      </c>
      <c r="C5" s="6" t="s">
        <v>67</v>
      </c>
      <c r="D5" s="137">
        <f>(F5/2)+H5+J5</f>
        <v>1</v>
      </c>
      <c r="E5" s="27" t="s">
        <v>32</v>
      </c>
      <c r="F5" s="83"/>
      <c r="G5" s="27" t="s">
        <v>31</v>
      </c>
      <c r="H5" s="37">
        <f>int_mod</f>
        <v>1</v>
      </c>
      <c r="I5" s="27" t="s">
        <v>31</v>
      </c>
      <c r="J5" s="83"/>
      <c r="L5" s="117"/>
      <c r="M5" s="46" t="s">
        <v>89</v>
      </c>
      <c r="N5" s="84" t="s">
        <v>206</v>
      </c>
      <c r="U5" s="137">
        <f>(W5/2)+Y5+AA5</f>
        <v>1</v>
      </c>
      <c r="V5" s="27" t="s">
        <v>32</v>
      </c>
      <c r="W5" s="83"/>
      <c r="X5" s="27" t="s">
        <v>31</v>
      </c>
      <c r="Y5" s="37">
        <f>int_mod</f>
        <v>1</v>
      </c>
      <c r="Z5" s="27" t="s">
        <v>31</v>
      </c>
      <c r="AA5" s="83"/>
      <c r="AB5" s="47"/>
      <c r="AC5" s="38"/>
    </row>
    <row r="6" spans="1:28" ht="11.25">
      <c r="A6" s="119"/>
      <c r="B6" s="46" t="s">
        <v>89</v>
      </c>
      <c r="C6" s="38" t="s">
        <v>93</v>
      </c>
      <c r="D6" s="137">
        <f>(F6/2)+H6+J6+J35+J36+J37+J38</f>
        <v>-8</v>
      </c>
      <c r="E6" s="27" t="s">
        <v>32</v>
      </c>
      <c r="F6" s="83"/>
      <c r="G6" s="27" t="s">
        <v>31</v>
      </c>
      <c r="H6" s="37">
        <f>dex_mod</f>
        <v>0</v>
      </c>
      <c r="I6" s="27" t="s">
        <v>31</v>
      </c>
      <c r="J6" s="92">
        <f>IF(tumble&gt;=5,2,0)</f>
        <v>0</v>
      </c>
      <c r="L6" s="117"/>
      <c r="M6" s="46" t="s">
        <v>89</v>
      </c>
      <c r="N6" s="84" t="s">
        <v>108</v>
      </c>
      <c r="U6" s="137">
        <f>(W6/2)+Y6+AA6</f>
        <v>5</v>
      </c>
      <c r="V6" s="27" t="s">
        <v>32</v>
      </c>
      <c r="W6" s="83">
        <v>8</v>
      </c>
      <c r="X6" s="27" t="s">
        <v>31</v>
      </c>
      <c r="Y6" s="37">
        <f>int_mod</f>
        <v>1</v>
      </c>
      <c r="Z6" s="27" t="s">
        <v>31</v>
      </c>
      <c r="AA6" s="83"/>
      <c r="AB6" s="47"/>
    </row>
    <row r="7" spans="1:29" ht="11.25">
      <c r="A7" s="119"/>
      <c r="B7" s="46" t="s">
        <v>89</v>
      </c>
      <c r="C7" s="6" t="s">
        <v>94</v>
      </c>
      <c r="D7" s="137">
        <f>(F7/2)+H7+J7</f>
        <v>-2</v>
      </c>
      <c r="E7" s="27" t="s">
        <v>32</v>
      </c>
      <c r="F7" s="83"/>
      <c r="G7" s="27" t="s">
        <v>31</v>
      </c>
      <c r="H7" s="37">
        <f>cha_mod</f>
        <v>-2</v>
      </c>
      <c r="I7" s="27" t="s">
        <v>31</v>
      </c>
      <c r="J7" s="83"/>
      <c r="L7" s="117"/>
      <c r="M7" s="46" t="s">
        <v>89</v>
      </c>
      <c r="N7" s="84" t="s">
        <v>207</v>
      </c>
      <c r="U7" s="137">
        <f>(W7/2)+Y7+AA7</f>
        <v>1</v>
      </c>
      <c r="V7" s="27" t="s">
        <v>32</v>
      </c>
      <c r="W7" s="83"/>
      <c r="X7" s="27" t="s">
        <v>31</v>
      </c>
      <c r="Y7" s="37">
        <f>int_mod</f>
        <v>1</v>
      </c>
      <c r="Z7" s="27" t="s">
        <v>31</v>
      </c>
      <c r="AA7" s="83"/>
      <c r="AB7" s="47"/>
      <c r="AC7" s="38"/>
    </row>
    <row r="8" spans="1:28" ht="11.25">
      <c r="A8" s="119" t="s">
        <v>256</v>
      </c>
      <c r="B8" s="100" t="s">
        <v>89</v>
      </c>
      <c r="C8" s="95" t="s">
        <v>95</v>
      </c>
      <c r="D8" s="99">
        <f>F8+H8+J8+J35+J36+J37+J38</f>
        <v>-10</v>
      </c>
      <c r="E8" s="101" t="s">
        <v>32</v>
      </c>
      <c r="F8" s="92"/>
      <c r="G8" s="101" t="s">
        <v>31</v>
      </c>
      <c r="H8" s="102">
        <f>str_mod</f>
        <v>-2</v>
      </c>
      <c r="I8" s="101" t="s">
        <v>31</v>
      </c>
      <c r="J8" s="83">
        <f>IF(use_rope&gt;=5,2,0)</f>
        <v>0</v>
      </c>
      <c r="K8" s="101"/>
      <c r="L8" s="117" t="s">
        <v>259</v>
      </c>
      <c r="M8" s="46" t="s">
        <v>89</v>
      </c>
      <c r="N8" s="295" t="s">
        <v>79</v>
      </c>
      <c r="O8" s="295"/>
      <c r="P8" s="295"/>
      <c r="Q8" s="295"/>
      <c r="R8" s="295"/>
      <c r="S8" s="295"/>
      <c r="T8" s="295"/>
      <c r="U8" s="137">
        <f>(W8/2)+Y8+AA8</f>
        <v>3</v>
      </c>
      <c r="V8" s="27" t="s">
        <v>32</v>
      </c>
      <c r="W8" s="83"/>
      <c r="X8" s="27" t="s">
        <v>31</v>
      </c>
      <c r="Y8" s="37">
        <f>wis_mod</f>
        <v>3</v>
      </c>
      <c r="Z8" s="27" t="s">
        <v>31</v>
      </c>
      <c r="AA8" s="83"/>
      <c r="AB8" s="47"/>
    </row>
    <row r="9" spans="1:29" ht="11.25">
      <c r="A9" s="119"/>
      <c r="B9" s="46" t="s">
        <v>89</v>
      </c>
      <c r="C9" s="6" t="s">
        <v>68</v>
      </c>
      <c r="D9" s="137">
        <f>(F9/2)+H9+J9</f>
        <v>5</v>
      </c>
      <c r="E9" s="27" t="s">
        <v>32</v>
      </c>
      <c r="F9" s="83">
        <v>8</v>
      </c>
      <c r="G9" s="27" t="s">
        <v>31</v>
      </c>
      <c r="H9" s="37">
        <f>con_mod</f>
        <v>1</v>
      </c>
      <c r="I9" s="27" t="s">
        <v>31</v>
      </c>
      <c r="J9" s="83"/>
      <c r="L9" s="117"/>
      <c r="M9" s="46" t="s">
        <v>89</v>
      </c>
      <c r="N9" s="312" t="s">
        <v>98</v>
      </c>
      <c r="O9" s="312"/>
      <c r="P9" s="312"/>
      <c r="Q9" s="312"/>
      <c r="R9" s="312"/>
      <c r="S9" s="312"/>
      <c r="T9" s="312"/>
      <c r="U9" s="137">
        <f>(W9/2)+Y9+AA9+J35+J36+J37+J38</f>
        <v>-8</v>
      </c>
      <c r="V9" s="27" t="s">
        <v>32</v>
      </c>
      <c r="W9" s="83"/>
      <c r="X9" s="27" t="s">
        <v>31</v>
      </c>
      <c r="Y9" s="37">
        <f>dex_mod</f>
        <v>0</v>
      </c>
      <c r="Z9" s="27" t="s">
        <v>31</v>
      </c>
      <c r="AA9" s="83"/>
      <c r="AB9" s="47"/>
      <c r="AC9" s="30"/>
    </row>
    <row r="10" spans="1:28" ht="11.25">
      <c r="A10" s="119"/>
      <c r="B10" s="100" t="s">
        <v>89</v>
      </c>
      <c r="C10" s="94" t="s">
        <v>219</v>
      </c>
      <c r="D10" s="99">
        <f>F10+H10+J10</f>
        <v>1</v>
      </c>
      <c r="E10" s="101" t="s">
        <v>32</v>
      </c>
      <c r="F10" s="92"/>
      <c r="G10" s="101" t="s">
        <v>31</v>
      </c>
      <c r="H10" s="102">
        <f>int_mod</f>
        <v>1</v>
      </c>
      <c r="I10" s="101" t="s">
        <v>31</v>
      </c>
      <c r="J10" s="92"/>
      <c r="K10" s="101"/>
      <c r="L10" s="117"/>
      <c r="M10" s="46" t="s">
        <v>89</v>
      </c>
      <c r="N10" s="295" t="s">
        <v>80</v>
      </c>
      <c r="O10" s="295"/>
      <c r="P10" s="295"/>
      <c r="Q10" s="295"/>
      <c r="R10" s="295"/>
      <c r="S10" s="295"/>
      <c r="T10" s="295"/>
      <c r="U10" s="137">
        <f aca="true" t="shared" si="0" ref="U10:U21">(W10/2)+Y10+AA10</f>
        <v>0</v>
      </c>
      <c r="V10" s="27" t="s">
        <v>32</v>
      </c>
      <c r="W10" s="83"/>
      <c r="X10" s="27" t="s">
        <v>31</v>
      </c>
      <c r="Y10" s="37">
        <f>dex_mod</f>
        <v>0</v>
      </c>
      <c r="Z10" s="27" t="s">
        <v>31</v>
      </c>
      <c r="AA10" s="83"/>
      <c r="AB10" s="47"/>
    </row>
    <row r="11" spans="1:28" ht="11.25">
      <c r="A11" s="119"/>
      <c r="B11" s="100" t="s">
        <v>89</v>
      </c>
      <c r="C11" s="94" t="s">
        <v>220</v>
      </c>
      <c r="D11" s="99">
        <f>F11+H11+J11</f>
        <v>1</v>
      </c>
      <c r="E11" s="101" t="s">
        <v>32</v>
      </c>
      <c r="F11" s="92"/>
      <c r="G11" s="101" t="s">
        <v>31</v>
      </c>
      <c r="H11" s="102">
        <f>int_mod</f>
        <v>1</v>
      </c>
      <c r="I11" s="101" t="s">
        <v>31</v>
      </c>
      <c r="J11" s="92"/>
      <c r="K11" s="101"/>
      <c r="L11" s="117"/>
      <c r="M11" s="46" t="s">
        <v>89</v>
      </c>
      <c r="N11" s="96" t="s">
        <v>208</v>
      </c>
      <c r="O11" s="96"/>
      <c r="P11" s="96"/>
      <c r="Q11" s="96"/>
      <c r="R11" s="96"/>
      <c r="S11" s="96"/>
      <c r="T11" s="96"/>
      <c r="U11" s="137">
        <f t="shared" si="0"/>
        <v>-2</v>
      </c>
      <c r="V11" s="27" t="s">
        <v>32</v>
      </c>
      <c r="W11" s="83"/>
      <c r="X11" s="27" t="s">
        <v>31</v>
      </c>
      <c r="Y11" s="37">
        <f aca="true" t="shared" si="1" ref="Y11:Y19">cha_mod</f>
        <v>-2</v>
      </c>
      <c r="Z11" s="27" t="s">
        <v>31</v>
      </c>
      <c r="AA11" s="83"/>
      <c r="AB11" s="47"/>
    </row>
    <row r="12" spans="1:28" ht="11.25">
      <c r="A12" s="119"/>
      <c r="B12" s="100" t="s">
        <v>89</v>
      </c>
      <c r="C12" s="94" t="s">
        <v>221</v>
      </c>
      <c r="D12" s="99">
        <f>F12+H12+J12</f>
        <v>1</v>
      </c>
      <c r="E12" s="101" t="s">
        <v>32</v>
      </c>
      <c r="F12" s="92"/>
      <c r="G12" s="101" t="s">
        <v>31</v>
      </c>
      <c r="H12" s="102">
        <f>int_mod</f>
        <v>1</v>
      </c>
      <c r="I12" s="101" t="s">
        <v>31</v>
      </c>
      <c r="J12" s="92"/>
      <c r="K12" s="101"/>
      <c r="L12" s="117"/>
      <c r="M12" s="46" t="s">
        <v>89</v>
      </c>
      <c r="N12" s="96" t="s">
        <v>209</v>
      </c>
      <c r="O12" s="96"/>
      <c r="P12" s="96"/>
      <c r="Q12" s="96"/>
      <c r="R12" s="96"/>
      <c r="S12" s="96"/>
      <c r="T12" s="96"/>
      <c r="U12" s="137">
        <f t="shared" si="0"/>
        <v>-2</v>
      </c>
      <c r="V12" s="27" t="s">
        <v>32</v>
      </c>
      <c r="W12" s="83"/>
      <c r="X12" s="27" t="s">
        <v>31</v>
      </c>
      <c r="Y12" s="37">
        <f t="shared" si="1"/>
        <v>-2</v>
      </c>
      <c r="Z12" s="27" t="s">
        <v>31</v>
      </c>
      <c r="AA12" s="83"/>
      <c r="AB12" s="47"/>
    </row>
    <row r="13" spans="1:28" ht="11.25">
      <c r="A13" s="119"/>
      <c r="B13" s="100" t="s">
        <v>89</v>
      </c>
      <c r="C13" s="94" t="s">
        <v>222</v>
      </c>
      <c r="D13" s="99">
        <f>F13+H13+J13</f>
        <v>1</v>
      </c>
      <c r="E13" s="101" t="s">
        <v>32</v>
      </c>
      <c r="F13" s="92"/>
      <c r="G13" s="101" t="s">
        <v>31</v>
      </c>
      <c r="H13" s="102">
        <f>int_mod</f>
        <v>1</v>
      </c>
      <c r="I13" s="101" t="s">
        <v>31</v>
      </c>
      <c r="J13" s="92"/>
      <c r="K13" s="101"/>
      <c r="L13" s="117"/>
      <c r="M13" s="46" t="s">
        <v>89</v>
      </c>
      <c r="N13" s="96" t="s">
        <v>210</v>
      </c>
      <c r="O13" s="96"/>
      <c r="P13" s="96"/>
      <c r="Q13" s="96"/>
      <c r="R13" s="96"/>
      <c r="S13" s="96"/>
      <c r="T13" s="96"/>
      <c r="U13" s="137">
        <f t="shared" si="0"/>
        <v>-2</v>
      </c>
      <c r="V13" s="27" t="s">
        <v>32</v>
      </c>
      <c r="W13" s="83"/>
      <c r="X13" s="27" t="s">
        <v>31</v>
      </c>
      <c r="Y13" s="37">
        <f t="shared" si="1"/>
        <v>-2</v>
      </c>
      <c r="Z13" s="27" t="s">
        <v>31</v>
      </c>
      <c r="AA13" s="83"/>
      <c r="AB13" s="47"/>
    </row>
    <row r="14" spans="1:28" ht="11.25">
      <c r="A14" s="119"/>
      <c r="B14" s="46" t="s">
        <v>89</v>
      </c>
      <c r="C14" s="6" t="s">
        <v>69</v>
      </c>
      <c r="D14" s="137">
        <f aca="true" t="shared" si="2" ref="D14:D20">(F14/2)+H14+J14</f>
        <v>1</v>
      </c>
      <c r="E14" s="27" t="s">
        <v>32</v>
      </c>
      <c r="F14" s="83"/>
      <c r="G14" s="27" t="s">
        <v>31</v>
      </c>
      <c r="H14" s="37">
        <f>int_mod</f>
        <v>1</v>
      </c>
      <c r="I14" s="27" t="s">
        <v>31</v>
      </c>
      <c r="J14" s="83"/>
      <c r="L14" s="117"/>
      <c r="M14" s="46" t="s">
        <v>89</v>
      </c>
      <c r="N14" s="96" t="s">
        <v>211</v>
      </c>
      <c r="O14" s="96"/>
      <c r="P14" s="96"/>
      <c r="Q14" s="96"/>
      <c r="R14" s="96"/>
      <c r="S14" s="96"/>
      <c r="T14" s="96"/>
      <c r="U14" s="137">
        <f t="shared" si="0"/>
        <v>-2</v>
      </c>
      <c r="V14" s="27" t="s">
        <v>32</v>
      </c>
      <c r="W14" s="83"/>
      <c r="X14" s="27" t="s">
        <v>31</v>
      </c>
      <c r="Y14" s="37">
        <f t="shared" si="1"/>
        <v>-2</v>
      </c>
      <c r="Z14" s="27" t="s">
        <v>31</v>
      </c>
      <c r="AA14" s="83"/>
      <c r="AB14" s="103"/>
    </row>
    <row r="15" spans="1:29" ht="11.25">
      <c r="A15" s="119"/>
      <c r="B15" s="46" t="s">
        <v>89</v>
      </c>
      <c r="C15" s="6" t="s">
        <v>70</v>
      </c>
      <c r="D15" s="137">
        <f t="shared" si="2"/>
        <v>-2</v>
      </c>
      <c r="E15" s="27" t="s">
        <v>32</v>
      </c>
      <c r="F15" s="83"/>
      <c r="G15" s="27" t="s">
        <v>31</v>
      </c>
      <c r="H15" s="37">
        <f>cha_mod</f>
        <v>-2</v>
      </c>
      <c r="I15" s="27" t="s">
        <v>31</v>
      </c>
      <c r="J15" s="83">
        <f>IF(bluff&gt;=5,2,0)</f>
        <v>0</v>
      </c>
      <c r="L15" s="117"/>
      <c r="M15" s="46" t="s">
        <v>89</v>
      </c>
      <c r="N15" s="96" t="s">
        <v>214</v>
      </c>
      <c r="O15" s="96"/>
      <c r="P15" s="96"/>
      <c r="Q15" s="96"/>
      <c r="R15" s="96"/>
      <c r="S15" s="96"/>
      <c r="T15" s="96"/>
      <c r="U15" s="137">
        <f t="shared" si="0"/>
        <v>-2</v>
      </c>
      <c r="V15" s="27" t="s">
        <v>32</v>
      </c>
      <c r="W15" s="83"/>
      <c r="X15" s="27" t="s">
        <v>31</v>
      </c>
      <c r="Y15" s="37">
        <f t="shared" si="1"/>
        <v>-2</v>
      </c>
      <c r="Z15" s="27" t="s">
        <v>31</v>
      </c>
      <c r="AA15" s="83"/>
      <c r="AB15" s="47"/>
      <c r="AC15" s="30"/>
    </row>
    <row r="16" spans="1:28" ht="11.25">
      <c r="A16" s="119"/>
      <c r="B16" s="46" t="s">
        <v>89</v>
      </c>
      <c r="C16" s="6" t="s">
        <v>71</v>
      </c>
      <c r="D16" s="137">
        <f t="shared" si="2"/>
        <v>1</v>
      </c>
      <c r="E16" s="27" t="s">
        <v>32</v>
      </c>
      <c r="F16" s="83"/>
      <c r="G16" s="27" t="s">
        <v>31</v>
      </c>
      <c r="H16" s="37">
        <f>int_mod</f>
        <v>1</v>
      </c>
      <c r="I16" s="27" t="s">
        <v>31</v>
      </c>
      <c r="J16" s="83"/>
      <c r="L16" s="117"/>
      <c r="M16" s="46" t="s">
        <v>89</v>
      </c>
      <c r="N16" s="96" t="s">
        <v>215</v>
      </c>
      <c r="O16" s="96"/>
      <c r="P16" s="96"/>
      <c r="Q16" s="96"/>
      <c r="R16" s="96"/>
      <c r="S16" s="96"/>
      <c r="T16" s="96"/>
      <c r="U16" s="137">
        <f t="shared" si="0"/>
        <v>-2</v>
      </c>
      <c r="V16" s="27" t="s">
        <v>32</v>
      </c>
      <c r="W16" s="83"/>
      <c r="X16" s="27" t="s">
        <v>31</v>
      </c>
      <c r="Y16" s="37">
        <f t="shared" si="1"/>
        <v>-2</v>
      </c>
      <c r="Z16" s="27" t="s">
        <v>31</v>
      </c>
      <c r="AA16" s="83"/>
      <c r="AB16" s="47"/>
    </row>
    <row r="17" spans="1:28" ht="11.25">
      <c r="A17" s="119"/>
      <c r="B17" s="46" t="s">
        <v>89</v>
      </c>
      <c r="C17" s="6" t="s">
        <v>72</v>
      </c>
      <c r="D17" s="137">
        <f t="shared" si="2"/>
        <v>-2</v>
      </c>
      <c r="E17" s="27" t="s">
        <v>32</v>
      </c>
      <c r="F17" s="83"/>
      <c r="G17" s="27" t="s">
        <v>31</v>
      </c>
      <c r="H17" s="37">
        <f>cha_mod</f>
        <v>-2</v>
      </c>
      <c r="I17" s="27" t="s">
        <v>31</v>
      </c>
      <c r="J17" s="83">
        <f>IF(bluff&gt;=5,2,0)</f>
        <v>0</v>
      </c>
      <c r="L17" s="117"/>
      <c r="M17" s="46" t="s">
        <v>89</v>
      </c>
      <c r="N17" s="96" t="s">
        <v>216</v>
      </c>
      <c r="O17" s="96"/>
      <c r="P17" s="96"/>
      <c r="Q17" s="96"/>
      <c r="R17" s="96"/>
      <c r="S17" s="96"/>
      <c r="T17" s="96"/>
      <c r="U17" s="137">
        <f t="shared" si="0"/>
        <v>-2</v>
      </c>
      <c r="V17" s="27" t="s">
        <v>32</v>
      </c>
      <c r="W17" s="83"/>
      <c r="X17" s="27" t="s">
        <v>31</v>
      </c>
      <c r="Y17" s="37">
        <f t="shared" si="1"/>
        <v>-2</v>
      </c>
      <c r="Z17" s="27" t="s">
        <v>31</v>
      </c>
      <c r="AA17" s="83"/>
      <c r="AB17" s="47"/>
    </row>
    <row r="18" spans="1:28" ht="11.25">
      <c r="A18" s="119"/>
      <c r="B18" s="46" t="s">
        <v>89</v>
      </c>
      <c r="C18" s="6" t="s">
        <v>73</v>
      </c>
      <c r="D18" s="137">
        <f t="shared" si="2"/>
        <v>0</v>
      </c>
      <c r="E18" s="27" t="s">
        <v>32</v>
      </c>
      <c r="F18" s="83"/>
      <c r="G18" s="27" t="s">
        <v>31</v>
      </c>
      <c r="H18" s="37">
        <f>dex_mod</f>
        <v>0</v>
      </c>
      <c r="I18" s="27" t="s">
        <v>31</v>
      </c>
      <c r="J18" s="83">
        <f>IF(use_rope&gt;=5,2,0)</f>
        <v>0</v>
      </c>
      <c r="L18" s="117"/>
      <c r="M18" s="46" t="s">
        <v>89</v>
      </c>
      <c r="N18" s="96" t="s">
        <v>217</v>
      </c>
      <c r="O18" s="96"/>
      <c r="P18" s="96"/>
      <c r="Q18" s="96"/>
      <c r="R18" s="96"/>
      <c r="S18" s="96"/>
      <c r="T18" s="96"/>
      <c r="U18" s="137">
        <f t="shared" si="0"/>
        <v>-2</v>
      </c>
      <c r="V18" s="27" t="s">
        <v>32</v>
      </c>
      <c r="W18" s="83"/>
      <c r="X18" s="27" t="s">
        <v>31</v>
      </c>
      <c r="Y18" s="37">
        <f t="shared" si="1"/>
        <v>-2</v>
      </c>
      <c r="Z18" s="27" t="s">
        <v>31</v>
      </c>
      <c r="AA18" s="83"/>
      <c r="AB18" s="47"/>
    </row>
    <row r="19" spans="1:28" ht="11.25">
      <c r="A19" s="119"/>
      <c r="B19" s="46" t="s">
        <v>89</v>
      </c>
      <c r="C19" s="6" t="s">
        <v>74</v>
      </c>
      <c r="D19" s="137">
        <f t="shared" si="2"/>
        <v>1</v>
      </c>
      <c r="E19" s="27" t="s">
        <v>32</v>
      </c>
      <c r="F19" s="83"/>
      <c r="G19" s="27" t="s">
        <v>31</v>
      </c>
      <c r="H19" s="37">
        <f>int_mod</f>
        <v>1</v>
      </c>
      <c r="I19" s="27" t="s">
        <v>31</v>
      </c>
      <c r="J19" s="83"/>
      <c r="L19" s="117"/>
      <c r="M19" s="46" t="s">
        <v>89</v>
      </c>
      <c r="N19" s="96" t="s">
        <v>218</v>
      </c>
      <c r="O19" s="96"/>
      <c r="P19" s="96"/>
      <c r="Q19" s="96"/>
      <c r="R19" s="96"/>
      <c r="S19" s="96"/>
      <c r="T19" s="96"/>
      <c r="U19" s="137">
        <f t="shared" si="0"/>
        <v>-2</v>
      </c>
      <c r="V19" s="27" t="s">
        <v>32</v>
      </c>
      <c r="W19" s="83"/>
      <c r="X19" s="27" t="s">
        <v>31</v>
      </c>
      <c r="Y19" s="37">
        <f t="shared" si="1"/>
        <v>-2</v>
      </c>
      <c r="Z19" s="27" t="s">
        <v>31</v>
      </c>
      <c r="AA19" s="83"/>
      <c r="AB19" s="47"/>
    </row>
    <row r="20" spans="1:28" ht="11.25">
      <c r="A20" s="119"/>
      <c r="B20" s="46" t="s">
        <v>89</v>
      </c>
      <c r="C20" s="6" t="s">
        <v>75</v>
      </c>
      <c r="D20" s="137">
        <f t="shared" si="2"/>
        <v>-2</v>
      </c>
      <c r="E20" s="27" t="s">
        <v>32</v>
      </c>
      <c r="F20" s="83"/>
      <c r="G20" s="27" t="s">
        <v>31</v>
      </c>
      <c r="H20" s="37">
        <f>cha_mod</f>
        <v>-2</v>
      </c>
      <c r="I20" s="27" t="s">
        <v>31</v>
      </c>
      <c r="J20" s="83">
        <f>IF(k_local&gt;=5,2,0)</f>
        <v>0</v>
      </c>
      <c r="L20" s="117"/>
      <c r="M20" s="46" t="s">
        <v>89</v>
      </c>
      <c r="N20" s="84" t="s">
        <v>110</v>
      </c>
      <c r="O20" s="84"/>
      <c r="P20" s="84"/>
      <c r="Q20" s="84"/>
      <c r="R20" s="84"/>
      <c r="S20" s="84"/>
      <c r="T20" s="84"/>
      <c r="U20" s="137">
        <f t="shared" si="0"/>
        <v>3</v>
      </c>
      <c r="V20" s="27" t="s">
        <v>32</v>
      </c>
      <c r="W20" s="83"/>
      <c r="X20" s="27" t="s">
        <v>31</v>
      </c>
      <c r="Y20" s="37">
        <f>wis_mod</f>
        <v>3</v>
      </c>
      <c r="Z20" s="27" t="s">
        <v>31</v>
      </c>
      <c r="AA20" s="83"/>
      <c r="AB20" s="47"/>
    </row>
    <row r="21" spans="1:28" ht="11.25">
      <c r="A21" s="119"/>
      <c r="B21" s="100" t="s">
        <v>89</v>
      </c>
      <c r="C21" s="93" t="s">
        <v>76</v>
      </c>
      <c r="D21" s="99">
        <f>F21+H21+J21</f>
        <v>6</v>
      </c>
      <c r="E21" s="101" t="s">
        <v>32</v>
      </c>
      <c r="F21" s="92"/>
      <c r="G21" s="101" t="s">
        <v>31</v>
      </c>
      <c r="H21" s="102">
        <v>4</v>
      </c>
      <c r="I21" s="101" t="s">
        <v>31</v>
      </c>
      <c r="J21" s="92">
        <f>IF(ride&gt;=5,2,0)</f>
        <v>2</v>
      </c>
      <c r="K21" s="101"/>
      <c r="L21" s="117"/>
      <c r="M21" s="46" t="s">
        <v>89</v>
      </c>
      <c r="N21" s="84" t="s">
        <v>110</v>
      </c>
      <c r="O21" s="84"/>
      <c r="P21" s="84"/>
      <c r="Q21" s="84"/>
      <c r="R21" s="84"/>
      <c r="S21" s="84"/>
      <c r="T21" s="84"/>
      <c r="U21" s="137">
        <f t="shared" si="0"/>
        <v>3</v>
      </c>
      <c r="V21" s="27" t="s">
        <v>32</v>
      </c>
      <c r="W21" s="83"/>
      <c r="X21" s="27" t="s">
        <v>31</v>
      </c>
      <c r="Y21" s="37">
        <f>wis_mod</f>
        <v>3</v>
      </c>
      <c r="Z21" s="27" t="s">
        <v>31</v>
      </c>
      <c r="AA21" s="83"/>
      <c r="AB21" s="103"/>
    </row>
    <row r="22" spans="1:28" ht="11.25">
      <c r="A22" s="119"/>
      <c r="B22" s="46" t="s">
        <v>89</v>
      </c>
      <c r="C22" s="6" t="s">
        <v>77</v>
      </c>
      <c r="D22" s="137">
        <f>(F22/2)+H22+J22</f>
        <v>4.5</v>
      </c>
      <c r="E22" s="27" t="s">
        <v>32</v>
      </c>
      <c r="F22" s="83">
        <v>3</v>
      </c>
      <c r="G22" s="27" t="s">
        <v>31</v>
      </c>
      <c r="H22" s="37">
        <f>wis_mod</f>
        <v>3</v>
      </c>
      <c r="I22" s="27" t="s">
        <v>31</v>
      </c>
      <c r="J22" s="83"/>
      <c r="L22" s="121" t="s">
        <v>257</v>
      </c>
      <c r="M22" s="100" t="s">
        <v>89</v>
      </c>
      <c r="N22" s="93" t="s">
        <v>81</v>
      </c>
      <c r="O22" s="93"/>
      <c r="P22" s="93"/>
      <c r="Q22" s="93"/>
      <c r="R22" s="93"/>
      <c r="S22" s="93"/>
      <c r="T22" s="93"/>
      <c r="U22" s="99">
        <f>W22+Y22+AA22</f>
        <v>5</v>
      </c>
      <c r="V22" s="101" t="s">
        <v>32</v>
      </c>
      <c r="W22" s="92">
        <v>5</v>
      </c>
      <c r="X22" s="101" t="s">
        <v>31</v>
      </c>
      <c r="Y22" s="102">
        <f>dex_mod</f>
        <v>0</v>
      </c>
      <c r="Z22" s="101" t="s">
        <v>31</v>
      </c>
      <c r="AA22" s="92">
        <f>IF(h_animal&gt;=5,2,0)</f>
        <v>0</v>
      </c>
      <c r="AB22" s="47"/>
    </row>
    <row r="23" spans="1:28" ht="11.25">
      <c r="A23" s="119"/>
      <c r="B23" s="46" t="s">
        <v>89</v>
      </c>
      <c r="C23" s="6" t="s">
        <v>96</v>
      </c>
      <c r="D23" s="137">
        <f>(F23/2)+H23+J23+J35+J36+J37+J38</f>
        <v>-8</v>
      </c>
      <c r="E23" s="27" t="s">
        <v>32</v>
      </c>
      <c r="F23" s="83"/>
      <c r="G23" s="27" t="s">
        <v>31</v>
      </c>
      <c r="H23" s="37">
        <f>dex_mod</f>
        <v>0</v>
      </c>
      <c r="I23" s="27" t="s">
        <v>31</v>
      </c>
      <c r="J23" s="83"/>
      <c r="L23" s="117" t="s">
        <v>260</v>
      </c>
      <c r="M23" s="46" t="s">
        <v>89</v>
      </c>
      <c r="N23" s="6" t="s">
        <v>82</v>
      </c>
      <c r="U23" s="137">
        <f>(W23/2)+Y23+AA23</f>
        <v>1</v>
      </c>
      <c r="V23" s="27" t="s">
        <v>32</v>
      </c>
      <c r="W23" s="83"/>
      <c r="X23" s="27" t="s">
        <v>31</v>
      </c>
      <c r="Y23" s="37">
        <f>int_mod</f>
        <v>1</v>
      </c>
      <c r="Z23" s="27" t="s">
        <v>31</v>
      </c>
      <c r="AA23" s="83">
        <f>IF(k_architecture&gt;=5,2,0)</f>
        <v>0</v>
      </c>
      <c r="AB23" s="47"/>
    </row>
    <row r="24" spans="1:28" ht="11.25">
      <c r="A24" s="120" t="s">
        <v>258</v>
      </c>
      <c r="B24" s="100" t="s">
        <v>89</v>
      </c>
      <c r="C24" s="93" t="s">
        <v>78</v>
      </c>
      <c r="D24" s="99">
        <f>F24+H24+J24</f>
        <v>-2</v>
      </c>
      <c r="E24" s="101" t="s">
        <v>32</v>
      </c>
      <c r="F24" s="92"/>
      <c r="G24" s="101" t="s">
        <v>31</v>
      </c>
      <c r="H24" s="102">
        <f>cha_mod</f>
        <v>-2</v>
      </c>
      <c r="I24" s="101" t="s">
        <v>31</v>
      </c>
      <c r="J24" s="83">
        <f>IF(bluff&gt;=5,2,0)</f>
        <v>0</v>
      </c>
      <c r="K24" s="101"/>
      <c r="L24" s="117"/>
      <c r="M24" s="46" t="s">
        <v>89</v>
      </c>
      <c r="N24" s="6" t="s">
        <v>83</v>
      </c>
      <c r="U24" s="137">
        <f>(W24/2)+Y24+AA24</f>
        <v>3</v>
      </c>
      <c r="V24" s="27" t="s">
        <v>32</v>
      </c>
      <c r="W24" s="83"/>
      <c r="X24" s="27" t="s">
        <v>31</v>
      </c>
      <c r="Y24" s="37">
        <f>wis_mod</f>
        <v>3</v>
      </c>
      <c r="Z24" s="27" t="s">
        <v>31</v>
      </c>
      <c r="AA24" s="83"/>
      <c r="AB24" s="47"/>
    </row>
    <row r="25" spans="1:28" ht="11.25">
      <c r="A25" s="120" t="s">
        <v>256</v>
      </c>
      <c r="B25" s="100" t="s">
        <v>89</v>
      </c>
      <c r="C25" s="93" t="s">
        <v>97</v>
      </c>
      <c r="D25" s="99">
        <f>F25+H25+J25+J35+J36+J37+J38</f>
        <v>-10</v>
      </c>
      <c r="E25" s="101" t="s">
        <v>32</v>
      </c>
      <c r="F25" s="92"/>
      <c r="G25" s="101" t="s">
        <v>31</v>
      </c>
      <c r="H25" s="102">
        <f>str_mod</f>
        <v>-2</v>
      </c>
      <c r="I25" s="101" t="s">
        <v>31</v>
      </c>
      <c r="J25" s="92">
        <f>IF(tumble&gt;=5,2,0)</f>
        <v>0</v>
      </c>
      <c r="K25" s="101"/>
      <c r="L25" s="117"/>
      <c r="M25" s="46" t="s">
        <v>89</v>
      </c>
      <c r="N25" s="6" t="s">
        <v>99</v>
      </c>
      <c r="U25" s="137">
        <f>(W25/2)+Y25+AA25+J35+J36+J37+J38</f>
        <v>-8</v>
      </c>
      <c r="V25" s="27" t="s">
        <v>32</v>
      </c>
      <c r="W25" s="83"/>
      <c r="X25" s="27" t="s">
        <v>31</v>
      </c>
      <c r="Y25" s="37">
        <f>dex_mod</f>
        <v>0</v>
      </c>
      <c r="Z25" s="27" t="s">
        <v>31</v>
      </c>
      <c r="AA25" s="83">
        <f>IF(bluff&gt;=5,2,0)</f>
        <v>0</v>
      </c>
      <c r="AB25" s="47"/>
    </row>
    <row r="26" spans="1:28" ht="11.25">
      <c r="A26" s="119"/>
      <c r="B26" s="46" t="s">
        <v>89</v>
      </c>
      <c r="C26" s="6" t="s">
        <v>107</v>
      </c>
      <c r="D26" s="137">
        <f aca="true" t="shared" si="3" ref="D26:D32">(F26/2)+H26+J26</f>
        <v>1</v>
      </c>
      <c r="E26" s="27" t="s">
        <v>32</v>
      </c>
      <c r="F26" s="83"/>
      <c r="G26" s="27" t="s">
        <v>31</v>
      </c>
      <c r="H26" s="37">
        <f aca="true" t="shared" si="4" ref="H26:H32">int_mod</f>
        <v>1</v>
      </c>
      <c r="I26" s="27" t="s">
        <v>31</v>
      </c>
      <c r="J26" s="83"/>
      <c r="L26" s="117"/>
      <c r="M26" s="46" t="s">
        <v>89</v>
      </c>
      <c r="N26" s="6" t="s">
        <v>84</v>
      </c>
      <c r="U26" s="137">
        <f>(W26/2)+Y26+AA26</f>
        <v>1</v>
      </c>
      <c r="V26" s="27" t="s">
        <v>32</v>
      </c>
      <c r="W26" s="83"/>
      <c r="X26" s="27" t="s">
        <v>31</v>
      </c>
      <c r="Y26" s="37">
        <f>int_mod</f>
        <v>1</v>
      </c>
      <c r="Z26" s="27" t="s">
        <v>31</v>
      </c>
      <c r="AA26" s="83">
        <f>IF(use_magic&gt;=5,2,0)</f>
        <v>0</v>
      </c>
      <c r="AB26" s="47"/>
    </row>
    <row r="27" spans="1:28" ht="11.25">
      <c r="A27" s="119"/>
      <c r="B27" s="46" t="s">
        <v>89</v>
      </c>
      <c r="C27" s="6" t="s">
        <v>202</v>
      </c>
      <c r="D27" s="137">
        <f t="shared" si="3"/>
        <v>1</v>
      </c>
      <c r="E27" s="27" t="s">
        <v>32</v>
      </c>
      <c r="F27" s="83"/>
      <c r="G27" s="27" t="s">
        <v>31</v>
      </c>
      <c r="H27" s="37">
        <f t="shared" si="4"/>
        <v>1</v>
      </c>
      <c r="I27" s="27" t="s">
        <v>31</v>
      </c>
      <c r="J27" s="83"/>
      <c r="L27" s="117" t="s">
        <v>259</v>
      </c>
      <c r="M27" s="46" t="s">
        <v>89</v>
      </c>
      <c r="N27" s="6" t="s">
        <v>85</v>
      </c>
      <c r="U27" s="137">
        <f>(W27/2)+Y27+AA27</f>
        <v>3</v>
      </c>
      <c r="V27" s="27" t="s">
        <v>32</v>
      </c>
      <c r="W27" s="83"/>
      <c r="X27" s="27" t="s">
        <v>31</v>
      </c>
      <c r="Y27" s="37">
        <f>wis_mod</f>
        <v>3</v>
      </c>
      <c r="Z27" s="27" t="s">
        <v>31</v>
      </c>
      <c r="AA27" s="83"/>
      <c r="AB27" s="47"/>
    </row>
    <row r="28" spans="1:28" ht="11.25">
      <c r="A28" s="119"/>
      <c r="B28" s="46" t="s">
        <v>89</v>
      </c>
      <c r="C28" s="6" t="s">
        <v>223</v>
      </c>
      <c r="D28" s="137">
        <f t="shared" si="3"/>
        <v>1</v>
      </c>
      <c r="E28" s="27" t="s">
        <v>32</v>
      </c>
      <c r="F28" s="83"/>
      <c r="G28" s="27" t="s">
        <v>31</v>
      </c>
      <c r="H28" s="37">
        <f t="shared" si="4"/>
        <v>1</v>
      </c>
      <c r="I28" s="27" t="s">
        <v>31</v>
      </c>
      <c r="J28" s="83"/>
      <c r="L28" s="117"/>
      <c r="M28" s="46" t="s">
        <v>89</v>
      </c>
      <c r="N28" s="6" t="s">
        <v>86</v>
      </c>
      <c r="U28" s="137">
        <f>(W28/2)+Y28+AA28</f>
        <v>3</v>
      </c>
      <c r="V28" s="27" t="s">
        <v>32</v>
      </c>
      <c r="W28" s="83"/>
      <c r="X28" s="27" t="s">
        <v>31</v>
      </c>
      <c r="Y28" s="37">
        <f>wis_mod</f>
        <v>3</v>
      </c>
      <c r="Z28" s="27" t="s">
        <v>31</v>
      </c>
      <c r="AA28" s="83">
        <f>IF(search&gt;=5,2,0)</f>
        <v>0</v>
      </c>
      <c r="AB28" s="47"/>
    </row>
    <row r="29" spans="1:28" ht="11.25">
      <c r="A29" s="119"/>
      <c r="B29" s="46" t="s">
        <v>89</v>
      </c>
      <c r="C29" s="84" t="s">
        <v>203</v>
      </c>
      <c r="D29" s="137">
        <f t="shared" si="3"/>
        <v>1</v>
      </c>
      <c r="E29" s="27" t="s">
        <v>32</v>
      </c>
      <c r="F29" s="83"/>
      <c r="G29" s="27" t="s">
        <v>31</v>
      </c>
      <c r="H29" s="37">
        <f t="shared" si="4"/>
        <v>1</v>
      </c>
      <c r="I29" s="27" t="s">
        <v>31</v>
      </c>
      <c r="J29" s="83"/>
      <c r="L29" s="121" t="s">
        <v>256</v>
      </c>
      <c r="M29" s="100" t="s">
        <v>89</v>
      </c>
      <c r="N29" s="93" t="s">
        <v>167</v>
      </c>
      <c r="O29" s="93"/>
      <c r="P29" s="93"/>
      <c r="Q29" s="93"/>
      <c r="R29" s="93"/>
      <c r="S29" s="93"/>
      <c r="T29" s="93"/>
      <c r="U29" s="99">
        <f>(W29/2)+Y29+AA29+J35+J36+J37+J38+J35+J36+J37+J38</f>
        <v>-18</v>
      </c>
      <c r="V29" s="101" t="s">
        <v>32</v>
      </c>
      <c r="W29" s="92"/>
      <c r="X29" s="101" t="s">
        <v>31</v>
      </c>
      <c r="Y29" s="102">
        <f>str_mod</f>
        <v>-2</v>
      </c>
      <c r="Z29" s="101" t="s">
        <v>31</v>
      </c>
      <c r="AA29" s="92"/>
      <c r="AB29" s="47"/>
    </row>
    <row r="30" spans="1:28" ht="11.25">
      <c r="A30" s="119"/>
      <c r="B30" s="46" t="s">
        <v>89</v>
      </c>
      <c r="C30" s="84" t="s">
        <v>204</v>
      </c>
      <c r="D30" s="137">
        <f t="shared" si="3"/>
        <v>1</v>
      </c>
      <c r="E30" s="27" t="s">
        <v>32</v>
      </c>
      <c r="F30" s="107"/>
      <c r="G30" s="27" t="s">
        <v>31</v>
      </c>
      <c r="H30" s="37">
        <f t="shared" si="4"/>
        <v>1</v>
      </c>
      <c r="I30" s="27" t="s">
        <v>31</v>
      </c>
      <c r="J30" s="83"/>
      <c r="L30" s="117"/>
      <c r="M30" s="46" t="s">
        <v>89</v>
      </c>
      <c r="N30" s="6" t="s">
        <v>100</v>
      </c>
      <c r="U30" s="137">
        <f>(W30/2)+Y30+AA30+J35+J36+J37+J38</f>
        <v>-8</v>
      </c>
      <c r="V30" s="27" t="s">
        <v>32</v>
      </c>
      <c r="W30" s="83"/>
      <c r="X30" s="27" t="s">
        <v>31</v>
      </c>
      <c r="Y30" s="37">
        <f>dex_mod</f>
        <v>0</v>
      </c>
      <c r="Z30" s="27" t="s">
        <v>31</v>
      </c>
      <c r="AA30" s="83">
        <f>IF(jump&gt;=5,2,0)</f>
        <v>0</v>
      </c>
      <c r="AB30" s="47"/>
    </row>
    <row r="31" spans="1:28" ht="11.25">
      <c r="A31" s="119"/>
      <c r="B31" s="46" t="s">
        <v>89</v>
      </c>
      <c r="C31" s="84" t="s">
        <v>205</v>
      </c>
      <c r="D31" s="137">
        <f t="shared" si="3"/>
        <v>1</v>
      </c>
      <c r="E31" s="27" t="s">
        <v>32</v>
      </c>
      <c r="F31" s="83"/>
      <c r="G31" s="27" t="s">
        <v>31</v>
      </c>
      <c r="H31" s="37">
        <f t="shared" si="4"/>
        <v>1</v>
      </c>
      <c r="I31" s="27" t="s">
        <v>31</v>
      </c>
      <c r="J31" s="83"/>
      <c r="L31" s="117"/>
      <c r="M31" s="46" t="s">
        <v>89</v>
      </c>
      <c r="N31" s="6" t="s">
        <v>87</v>
      </c>
      <c r="U31" s="137">
        <f>(W31/2)+Y31+AA31</f>
        <v>-2</v>
      </c>
      <c r="V31" s="27" t="s">
        <v>32</v>
      </c>
      <c r="W31" s="83"/>
      <c r="X31" s="27" t="s">
        <v>31</v>
      </c>
      <c r="Y31" s="37">
        <f>cha_mod</f>
        <v>-2</v>
      </c>
      <c r="Z31" s="27" t="s">
        <v>31</v>
      </c>
      <c r="AA31" s="83">
        <f>IF(decipher&gt;=5,2,0)</f>
        <v>0</v>
      </c>
      <c r="AB31" s="47"/>
    </row>
    <row r="32" spans="1:28" ht="11.25">
      <c r="A32" s="119"/>
      <c r="B32" s="46" t="s">
        <v>89</v>
      </c>
      <c r="C32" s="84" t="s">
        <v>109</v>
      </c>
      <c r="D32" s="137">
        <f t="shared" si="3"/>
        <v>1</v>
      </c>
      <c r="E32" s="27" t="s">
        <v>32</v>
      </c>
      <c r="F32" s="83"/>
      <c r="G32" s="27" t="s">
        <v>31</v>
      </c>
      <c r="H32" s="37">
        <f t="shared" si="4"/>
        <v>1</v>
      </c>
      <c r="I32" s="27" t="s">
        <v>31</v>
      </c>
      <c r="J32" s="83">
        <f>IF(survival&gt;=5,2,0)</f>
        <v>0</v>
      </c>
      <c r="L32" s="118"/>
      <c r="M32" s="46" t="s">
        <v>89</v>
      </c>
      <c r="N32" s="6" t="s">
        <v>88</v>
      </c>
      <c r="U32" s="138">
        <f>(W32/2)+Y32+AA32</f>
        <v>0</v>
      </c>
      <c r="V32" s="27" t="s">
        <v>32</v>
      </c>
      <c r="W32" s="105"/>
      <c r="X32" s="27" t="s">
        <v>31</v>
      </c>
      <c r="Y32" s="106">
        <f>dex_mod</f>
        <v>0</v>
      </c>
      <c r="Z32" s="27" t="s">
        <v>31</v>
      </c>
      <c r="AA32" s="105">
        <f>IF(escape&gt;=5,2,0)</f>
        <v>0</v>
      </c>
      <c r="AB32" s="47"/>
    </row>
    <row r="33" spans="3:7" ht="11.25">
      <c r="C33" s="48"/>
      <c r="D33" s="28"/>
      <c r="E33" s="28"/>
      <c r="F33" s="28"/>
      <c r="G33" s="28"/>
    </row>
    <row r="34" spans="1:28" ht="13.5">
      <c r="A34" s="304" t="s">
        <v>113</v>
      </c>
      <c r="B34" s="305"/>
      <c r="C34" s="305"/>
      <c r="D34" s="283" t="s">
        <v>48</v>
      </c>
      <c r="E34" s="283"/>
      <c r="F34" s="283" t="s">
        <v>114</v>
      </c>
      <c r="G34" s="283"/>
      <c r="H34" s="310" t="s">
        <v>115</v>
      </c>
      <c r="I34" s="283"/>
      <c r="J34" s="310" t="s">
        <v>116</v>
      </c>
      <c r="K34" s="283"/>
      <c r="L34" s="307" t="s">
        <v>117</v>
      </c>
      <c r="M34" s="307"/>
      <c r="N34" s="307"/>
      <c r="O34" s="308" t="s">
        <v>35</v>
      </c>
      <c r="P34" s="308"/>
      <c r="Q34" s="308" t="s">
        <v>16</v>
      </c>
      <c r="R34" s="308"/>
      <c r="S34" s="49"/>
      <c r="T34" s="304" t="s">
        <v>118</v>
      </c>
      <c r="U34" s="305"/>
      <c r="V34" s="305"/>
      <c r="W34" s="305"/>
      <c r="X34" s="305"/>
      <c r="Y34" s="305"/>
      <c r="Z34" s="305"/>
      <c r="AA34" s="305"/>
      <c r="AB34" s="306"/>
    </row>
    <row r="35" spans="1:28" ht="11.25">
      <c r="A35" s="258" t="s">
        <v>278</v>
      </c>
      <c r="B35" s="259"/>
      <c r="C35" s="260"/>
      <c r="D35" s="291"/>
      <c r="E35" s="292"/>
      <c r="F35" s="291">
        <v>7</v>
      </c>
      <c r="G35" s="292"/>
      <c r="H35" s="291">
        <v>0</v>
      </c>
      <c r="I35" s="292"/>
      <c r="J35" s="284">
        <v>-7</v>
      </c>
      <c r="K35" s="285"/>
      <c r="L35" s="284">
        <v>40</v>
      </c>
      <c r="M35" s="294"/>
      <c r="N35" s="285"/>
      <c r="O35" s="261" t="s">
        <v>279</v>
      </c>
      <c r="P35" s="263"/>
      <c r="Q35" s="293">
        <v>50</v>
      </c>
      <c r="R35" s="263"/>
      <c r="S35" s="50"/>
      <c r="T35" s="299" t="s">
        <v>119</v>
      </c>
      <c r="U35" s="299"/>
      <c r="V35" s="299"/>
      <c r="W35" s="299"/>
      <c r="X35" s="299"/>
      <c r="Y35" s="299"/>
      <c r="Z35" s="296"/>
      <c r="AA35" s="296"/>
      <c r="AB35" s="296"/>
    </row>
    <row r="36" spans="1:28" ht="11.25">
      <c r="A36" s="258"/>
      <c r="B36" s="259"/>
      <c r="C36" s="260"/>
      <c r="D36" s="291"/>
      <c r="E36" s="292"/>
      <c r="F36" s="291"/>
      <c r="G36" s="292"/>
      <c r="H36" s="291"/>
      <c r="I36" s="292"/>
      <c r="J36" s="284"/>
      <c r="K36" s="285"/>
      <c r="L36" s="284"/>
      <c r="M36" s="294"/>
      <c r="N36" s="285"/>
      <c r="O36" s="261"/>
      <c r="P36" s="263"/>
      <c r="Q36" s="293"/>
      <c r="R36" s="263"/>
      <c r="S36" s="51"/>
      <c r="T36" s="299" t="s">
        <v>120</v>
      </c>
      <c r="U36" s="299"/>
      <c r="V36" s="299"/>
      <c r="W36" s="299"/>
      <c r="X36" s="299"/>
      <c r="Y36" s="299"/>
      <c r="Z36" s="296"/>
      <c r="AA36" s="296"/>
      <c r="AB36" s="296"/>
    </row>
    <row r="37" spans="1:28" ht="11.25">
      <c r="A37" s="258"/>
      <c r="B37" s="259"/>
      <c r="C37" s="260"/>
      <c r="D37" s="291"/>
      <c r="E37" s="292"/>
      <c r="F37" s="291"/>
      <c r="G37" s="292"/>
      <c r="H37" s="291"/>
      <c r="I37" s="292"/>
      <c r="J37" s="284"/>
      <c r="K37" s="285"/>
      <c r="L37" s="284"/>
      <c r="M37" s="294"/>
      <c r="N37" s="285"/>
      <c r="O37" s="261"/>
      <c r="P37" s="263"/>
      <c r="Q37" s="293"/>
      <c r="R37" s="263"/>
      <c r="S37" s="50"/>
      <c r="T37" s="299" t="s">
        <v>123</v>
      </c>
      <c r="U37" s="299"/>
      <c r="V37" s="299"/>
      <c r="W37" s="299"/>
      <c r="X37" s="299"/>
      <c r="Y37" s="299"/>
      <c r="Z37" s="296"/>
      <c r="AA37" s="296"/>
      <c r="AB37" s="296"/>
    </row>
    <row r="38" spans="1:28" ht="12.75">
      <c r="A38" s="258" t="s">
        <v>201</v>
      </c>
      <c r="B38" s="259"/>
      <c r="C38" s="260"/>
      <c r="D38" s="289" t="s">
        <v>62</v>
      </c>
      <c r="E38" s="290"/>
      <c r="F38" s="291">
        <v>1</v>
      </c>
      <c r="G38" s="292"/>
      <c r="H38" s="289" t="s">
        <v>122</v>
      </c>
      <c r="I38" s="290"/>
      <c r="J38" s="284">
        <v>-1</v>
      </c>
      <c r="K38" s="285"/>
      <c r="L38" s="284">
        <v>5</v>
      </c>
      <c r="M38" s="294"/>
      <c r="N38" s="285"/>
      <c r="O38" s="297" t="s">
        <v>122</v>
      </c>
      <c r="P38" s="298"/>
      <c r="Q38" s="293">
        <v>6</v>
      </c>
      <c r="R38" s="263"/>
      <c r="S38" s="52"/>
      <c r="T38" s="299" t="s">
        <v>121</v>
      </c>
      <c r="U38" s="299"/>
      <c r="V38" s="299"/>
      <c r="W38" s="299"/>
      <c r="X38" s="299"/>
      <c r="Y38" s="299"/>
      <c r="Z38" s="296"/>
      <c r="AA38" s="296"/>
      <c r="AB38" s="296"/>
    </row>
    <row r="39" spans="1:28" ht="12.75">
      <c r="A39" s="84"/>
      <c r="B39" s="84"/>
      <c r="C39" s="84"/>
      <c r="F39" s="104"/>
      <c r="G39" s="104"/>
      <c r="J39" s="133"/>
      <c r="K39" s="133"/>
      <c r="L39" s="133"/>
      <c r="M39" s="133"/>
      <c r="N39" s="133"/>
      <c r="O39" s="134"/>
      <c r="P39" s="134"/>
      <c r="Q39" s="135"/>
      <c r="R39" s="136"/>
      <c r="S39" s="52"/>
      <c r="T39" s="319" t="s">
        <v>275</v>
      </c>
      <c r="U39" s="320"/>
      <c r="V39" s="320"/>
      <c r="W39" s="320"/>
      <c r="X39" s="320"/>
      <c r="Y39" s="321"/>
      <c r="Z39" s="322"/>
      <c r="AA39" s="323"/>
      <c r="AB39" s="324"/>
    </row>
    <row r="40" spans="1:28" ht="12.75">
      <c r="A40" s="84"/>
      <c r="B40" s="84"/>
      <c r="C40" s="84"/>
      <c r="F40" s="104"/>
      <c r="G40" s="104"/>
      <c r="J40" s="133"/>
      <c r="K40" s="133"/>
      <c r="L40" s="133"/>
      <c r="M40" s="133"/>
      <c r="N40" s="133"/>
      <c r="O40" s="134"/>
      <c r="P40" s="134"/>
      <c r="Q40" s="135"/>
      <c r="R40" s="136"/>
      <c r="S40" s="52"/>
      <c r="T40" s="319" t="s">
        <v>276</v>
      </c>
      <c r="U40" s="320"/>
      <c r="V40" s="320"/>
      <c r="W40" s="320"/>
      <c r="X40" s="320"/>
      <c r="Y40" s="321"/>
      <c r="Z40" s="322"/>
      <c r="AA40" s="323"/>
      <c r="AB40" s="324"/>
    </row>
    <row r="41" spans="11:28" ht="11.25"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3"/>
      <c r="X41" s="53"/>
      <c r="Y41" s="53"/>
      <c r="Z41" s="51"/>
      <c r="AA41" s="51"/>
      <c r="AB41" s="51"/>
    </row>
    <row r="42" spans="1:28" ht="12.75">
      <c r="A42" s="177" t="s">
        <v>124</v>
      </c>
      <c r="B42" s="178"/>
      <c r="C42" s="179"/>
      <c r="E42" s="213" t="s">
        <v>129</v>
      </c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65" t="s">
        <v>128</v>
      </c>
      <c r="Y42" s="266"/>
      <c r="Z42" s="265" t="s">
        <v>141</v>
      </c>
      <c r="AA42" s="265"/>
      <c r="AB42" s="265"/>
    </row>
    <row r="43" spans="1:28" ht="11.25">
      <c r="A43" s="255"/>
      <c r="B43" s="256"/>
      <c r="C43" s="257"/>
      <c r="E43" s="300" t="s">
        <v>126</v>
      </c>
      <c r="F43" s="300"/>
      <c r="G43" s="300"/>
      <c r="H43" s="300"/>
      <c r="I43" s="300"/>
      <c r="J43" s="300"/>
      <c r="K43" s="300"/>
      <c r="L43" s="301" t="s">
        <v>127</v>
      </c>
      <c r="M43" s="302"/>
      <c r="N43" s="302"/>
      <c r="O43" s="302"/>
      <c r="P43" s="302"/>
      <c r="Q43" s="302"/>
      <c r="R43" s="302"/>
      <c r="S43" s="302"/>
      <c r="T43" s="302" t="s">
        <v>112</v>
      </c>
      <c r="U43" s="302"/>
      <c r="V43" s="302"/>
      <c r="W43" s="302"/>
      <c r="X43" s="267"/>
      <c r="Y43" s="267"/>
      <c r="Z43" s="268"/>
      <c r="AA43" s="268"/>
      <c r="AB43" s="268"/>
    </row>
    <row r="44" spans="1:28" ht="11.25">
      <c r="A44" s="286" t="s">
        <v>177</v>
      </c>
      <c r="B44" s="287"/>
      <c r="C44" s="288"/>
      <c r="E44" s="280"/>
      <c r="F44" s="280"/>
      <c r="G44" s="280"/>
      <c r="H44" s="280"/>
      <c r="I44" s="280"/>
      <c r="J44" s="280"/>
      <c r="K44" s="280"/>
      <c r="L44" s="254"/>
      <c r="M44" s="254"/>
      <c r="N44" s="254"/>
      <c r="O44" s="254"/>
      <c r="P44" s="254"/>
      <c r="Q44" s="254"/>
      <c r="R44" s="254"/>
      <c r="S44" s="254"/>
      <c r="T44" s="264" t="s">
        <v>130</v>
      </c>
      <c r="U44" s="264"/>
      <c r="V44" s="264"/>
      <c r="W44" s="264"/>
      <c r="X44" s="254"/>
      <c r="Y44" s="254"/>
      <c r="Z44" s="254"/>
      <c r="AA44" s="254"/>
      <c r="AB44" s="254"/>
    </row>
    <row r="45" spans="1:28" ht="11.25">
      <c r="A45" s="280" t="s">
        <v>250</v>
      </c>
      <c r="B45" s="280"/>
      <c r="C45" s="280"/>
      <c r="E45" s="280"/>
      <c r="F45" s="280"/>
      <c r="G45" s="280"/>
      <c r="H45" s="280"/>
      <c r="I45" s="280"/>
      <c r="J45" s="280"/>
      <c r="K45" s="280"/>
      <c r="L45" s="254"/>
      <c r="M45" s="254"/>
      <c r="N45" s="254"/>
      <c r="O45" s="254"/>
      <c r="P45" s="254"/>
      <c r="Q45" s="254"/>
      <c r="R45" s="254"/>
      <c r="S45" s="254"/>
      <c r="T45" s="264" t="s">
        <v>19</v>
      </c>
      <c r="U45" s="264"/>
      <c r="V45" s="264"/>
      <c r="W45" s="264"/>
      <c r="X45" s="254"/>
      <c r="Y45" s="254"/>
      <c r="Z45" s="254"/>
      <c r="AA45" s="254"/>
      <c r="AB45" s="254"/>
    </row>
    <row r="46" spans="1:28" ht="11.25">
      <c r="A46" s="280" t="s">
        <v>251</v>
      </c>
      <c r="B46" s="280"/>
      <c r="C46" s="280"/>
      <c r="E46" s="280"/>
      <c r="F46" s="280"/>
      <c r="G46" s="280"/>
      <c r="H46" s="280"/>
      <c r="I46" s="280"/>
      <c r="J46" s="280"/>
      <c r="K46" s="280"/>
      <c r="L46" s="254"/>
      <c r="M46" s="254"/>
      <c r="N46" s="254"/>
      <c r="O46" s="254"/>
      <c r="P46" s="254"/>
      <c r="Q46" s="254"/>
      <c r="R46" s="254"/>
      <c r="S46" s="254"/>
      <c r="T46" s="264" t="s">
        <v>131</v>
      </c>
      <c r="U46" s="264"/>
      <c r="V46" s="264"/>
      <c r="W46" s="264"/>
      <c r="X46" s="254"/>
      <c r="Y46" s="254"/>
      <c r="Z46" s="254"/>
      <c r="AA46" s="254"/>
      <c r="AB46" s="254"/>
    </row>
    <row r="47" spans="1:28" ht="11.25">
      <c r="A47" s="280" t="s">
        <v>252</v>
      </c>
      <c r="B47" s="280"/>
      <c r="C47" s="280"/>
      <c r="E47" s="280"/>
      <c r="F47" s="280"/>
      <c r="G47" s="280"/>
      <c r="H47" s="280"/>
      <c r="I47" s="280"/>
      <c r="J47" s="280"/>
      <c r="K47" s="280"/>
      <c r="L47" s="254"/>
      <c r="M47" s="254"/>
      <c r="N47" s="254"/>
      <c r="O47" s="254"/>
      <c r="P47" s="254"/>
      <c r="Q47" s="254"/>
      <c r="R47" s="254"/>
      <c r="S47" s="254"/>
      <c r="T47" s="264" t="s">
        <v>132</v>
      </c>
      <c r="U47" s="264"/>
      <c r="V47" s="264"/>
      <c r="W47" s="264"/>
      <c r="X47" s="254"/>
      <c r="Y47" s="254"/>
      <c r="Z47" s="254"/>
      <c r="AA47" s="254"/>
      <c r="AB47" s="254"/>
    </row>
    <row r="48" spans="1:28" ht="11.25">
      <c r="A48" s="280" t="s">
        <v>253</v>
      </c>
      <c r="B48" s="280"/>
      <c r="C48" s="280"/>
      <c r="E48" s="280"/>
      <c r="F48" s="280"/>
      <c r="G48" s="280"/>
      <c r="H48" s="280"/>
      <c r="I48" s="280"/>
      <c r="J48" s="280"/>
      <c r="K48" s="280"/>
      <c r="L48" s="254"/>
      <c r="M48" s="254"/>
      <c r="N48" s="254"/>
      <c r="O48" s="254"/>
      <c r="P48" s="254"/>
      <c r="Q48" s="254"/>
      <c r="R48" s="254"/>
      <c r="S48" s="254"/>
      <c r="T48" s="264" t="s">
        <v>133</v>
      </c>
      <c r="U48" s="264"/>
      <c r="V48" s="264"/>
      <c r="W48" s="264"/>
      <c r="X48" s="254"/>
      <c r="Y48" s="254"/>
      <c r="Z48" s="254"/>
      <c r="AA48" s="254"/>
      <c r="AB48" s="254"/>
    </row>
    <row r="49" spans="1:28" ht="11.25">
      <c r="A49" s="280" t="s">
        <v>178</v>
      </c>
      <c r="B49" s="280"/>
      <c r="C49" s="280"/>
      <c r="E49" s="280"/>
      <c r="F49" s="280"/>
      <c r="G49" s="280"/>
      <c r="H49" s="280"/>
      <c r="I49" s="280"/>
      <c r="J49" s="280"/>
      <c r="K49" s="280"/>
      <c r="L49" s="254"/>
      <c r="M49" s="254"/>
      <c r="N49" s="254"/>
      <c r="O49" s="254"/>
      <c r="P49" s="254"/>
      <c r="Q49" s="254"/>
      <c r="R49" s="254"/>
      <c r="S49" s="254"/>
      <c r="T49" s="264" t="s">
        <v>134</v>
      </c>
      <c r="U49" s="264"/>
      <c r="V49" s="264"/>
      <c r="W49" s="264"/>
      <c r="X49" s="254"/>
      <c r="Y49" s="254"/>
      <c r="Z49" s="254"/>
      <c r="AA49" s="254"/>
      <c r="AB49" s="254"/>
    </row>
    <row r="50" spans="1:28" ht="11.25">
      <c r="A50" s="280"/>
      <c r="B50" s="280"/>
      <c r="C50" s="280"/>
      <c r="E50" s="280"/>
      <c r="F50" s="280"/>
      <c r="G50" s="280"/>
      <c r="H50" s="280"/>
      <c r="I50" s="280"/>
      <c r="J50" s="280"/>
      <c r="K50" s="280"/>
      <c r="L50" s="254"/>
      <c r="M50" s="254"/>
      <c r="N50" s="254"/>
      <c r="O50" s="254"/>
      <c r="P50" s="254"/>
      <c r="Q50" s="254"/>
      <c r="R50" s="254"/>
      <c r="S50" s="254"/>
      <c r="T50" s="264" t="s">
        <v>135</v>
      </c>
      <c r="U50" s="264"/>
      <c r="V50" s="264"/>
      <c r="W50" s="264"/>
      <c r="X50" s="254"/>
      <c r="Y50" s="254"/>
      <c r="Z50" s="254"/>
      <c r="AA50" s="254"/>
      <c r="AB50" s="254"/>
    </row>
    <row r="51" spans="1:28" ht="11.25">
      <c r="A51" s="280"/>
      <c r="B51" s="280"/>
      <c r="C51" s="280"/>
      <c r="E51" s="280"/>
      <c r="F51" s="280"/>
      <c r="G51" s="280"/>
      <c r="H51" s="280"/>
      <c r="I51" s="280"/>
      <c r="J51" s="280"/>
      <c r="K51" s="280"/>
      <c r="L51" s="254"/>
      <c r="M51" s="254"/>
      <c r="N51" s="254"/>
      <c r="O51" s="254"/>
      <c r="P51" s="254"/>
      <c r="Q51" s="254"/>
      <c r="R51" s="254"/>
      <c r="S51" s="254"/>
      <c r="T51" s="264" t="s">
        <v>136</v>
      </c>
      <c r="U51" s="264"/>
      <c r="V51" s="264"/>
      <c r="W51" s="264"/>
      <c r="X51" s="254"/>
      <c r="Y51" s="254"/>
      <c r="Z51" s="254"/>
      <c r="AA51" s="254"/>
      <c r="AB51" s="254"/>
    </row>
    <row r="52" spans="1:28" ht="11.25">
      <c r="A52" s="280" t="s">
        <v>254</v>
      </c>
      <c r="B52" s="280"/>
      <c r="C52" s="280"/>
      <c r="E52" s="280"/>
      <c r="F52" s="280"/>
      <c r="G52" s="280"/>
      <c r="H52" s="280"/>
      <c r="I52" s="280"/>
      <c r="J52" s="280"/>
      <c r="K52" s="280"/>
      <c r="L52" s="254"/>
      <c r="M52" s="254"/>
      <c r="N52" s="254"/>
      <c r="O52" s="254"/>
      <c r="P52" s="254"/>
      <c r="Q52" s="254"/>
      <c r="R52" s="254"/>
      <c r="S52" s="254"/>
      <c r="T52" s="264" t="s">
        <v>137</v>
      </c>
      <c r="U52" s="264"/>
      <c r="V52" s="264"/>
      <c r="W52" s="264"/>
      <c r="X52" s="254"/>
      <c r="Y52" s="254"/>
      <c r="Z52" s="254"/>
      <c r="AA52" s="254"/>
      <c r="AB52" s="254"/>
    </row>
    <row r="53" spans="1:28" ht="11.25">
      <c r="A53" s="258" t="s">
        <v>255</v>
      </c>
      <c r="B53" s="259"/>
      <c r="C53" s="260"/>
      <c r="E53" s="258"/>
      <c r="F53" s="259"/>
      <c r="G53" s="259"/>
      <c r="H53" s="259"/>
      <c r="I53" s="259"/>
      <c r="J53" s="259"/>
      <c r="K53" s="260"/>
      <c r="L53" s="261"/>
      <c r="M53" s="262"/>
      <c r="N53" s="262"/>
      <c r="O53" s="262"/>
      <c r="P53" s="262"/>
      <c r="Q53" s="262"/>
      <c r="R53" s="262"/>
      <c r="S53" s="263"/>
      <c r="T53" s="264" t="s">
        <v>138</v>
      </c>
      <c r="U53" s="264"/>
      <c r="V53" s="264"/>
      <c r="W53" s="264"/>
      <c r="X53" s="254"/>
      <c r="Y53" s="254"/>
      <c r="Z53" s="254"/>
      <c r="AA53" s="254"/>
      <c r="AB53" s="254"/>
    </row>
    <row r="54" spans="1:28" ht="11.25">
      <c r="A54" s="258"/>
      <c r="B54" s="259"/>
      <c r="C54" s="260"/>
      <c r="E54" s="258"/>
      <c r="F54" s="259"/>
      <c r="G54" s="259"/>
      <c r="H54" s="259"/>
      <c r="I54" s="259"/>
      <c r="J54" s="259"/>
      <c r="K54" s="260"/>
      <c r="L54" s="261"/>
      <c r="M54" s="262"/>
      <c r="N54" s="262"/>
      <c r="O54" s="262"/>
      <c r="P54" s="262"/>
      <c r="Q54" s="262"/>
      <c r="R54" s="262"/>
      <c r="S54" s="263"/>
      <c r="T54" s="264" t="s">
        <v>139</v>
      </c>
      <c r="U54" s="264"/>
      <c r="V54" s="264"/>
      <c r="W54" s="264"/>
      <c r="X54" s="254"/>
      <c r="Y54" s="254"/>
      <c r="Z54" s="254"/>
      <c r="AA54" s="254"/>
      <c r="AB54" s="254"/>
    </row>
    <row r="55" spans="1:28" ht="11.25">
      <c r="A55" s="280"/>
      <c r="B55" s="280"/>
      <c r="C55" s="280"/>
      <c r="E55" s="280"/>
      <c r="F55" s="280"/>
      <c r="G55" s="280"/>
      <c r="H55" s="280"/>
      <c r="I55" s="280"/>
      <c r="J55" s="280"/>
      <c r="K55" s="280"/>
      <c r="L55" s="254"/>
      <c r="M55" s="254"/>
      <c r="N55" s="254"/>
      <c r="O55" s="254"/>
      <c r="P55" s="254"/>
      <c r="Q55" s="254"/>
      <c r="R55" s="254"/>
      <c r="S55" s="254"/>
      <c r="T55" s="264" t="s">
        <v>140</v>
      </c>
      <c r="U55" s="264"/>
      <c r="V55" s="264"/>
      <c r="W55" s="264"/>
      <c r="X55" s="254"/>
      <c r="Y55" s="254"/>
      <c r="Z55" s="254"/>
      <c r="AA55" s="254"/>
      <c r="AB55" s="254"/>
    </row>
    <row r="56" spans="11:28" ht="11.25"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5"/>
      <c r="AA56" s="55"/>
      <c r="AB56" s="55"/>
    </row>
    <row r="57" spans="1:28" ht="12.75">
      <c r="A57" s="144" t="s">
        <v>111</v>
      </c>
      <c r="B57" s="141" t="s">
        <v>112</v>
      </c>
      <c r="C57" s="141" t="s">
        <v>16</v>
      </c>
      <c r="D57" s="269" t="s">
        <v>112</v>
      </c>
      <c r="E57" s="269"/>
      <c r="F57" s="269"/>
      <c r="G57" s="269"/>
      <c r="H57" s="269"/>
      <c r="I57" s="269" t="s">
        <v>16</v>
      </c>
      <c r="J57" s="269"/>
      <c r="K57" s="269"/>
      <c r="L57" s="56"/>
      <c r="M57" s="141" t="s">
        <v>111</v>
      </c>
      <c r="N57" s="141"/>
      <c r="O57" s="141"/>
      <c r="P57" s="141"/>
      <c r="Q57" s="141"/>
      <c r="R57" s="141"/>
      <c r="S57" s="141"/>
      <c r="T57" s="141"/>
      <c r="U57" s="269" t="s">
        <v>112</v>
      </c>
      <c r="V57" s="269"/>
      <c r="W57" s="269"/>
      <c r="X57" s="269"/>
      <c r="Y57" s="269"/>
      <c r="Z57" s="269" t="s">
        <v>16</v>
      </c>
      <c r="AA57" s="269"/>
      <c r="AB57" s="269"/>
    </row>
    <row r="58" spans="1:28" ht="11.25">
      <c r="A58" s="280"/>
      <c r="B58" s="280"/>
      <c r="C58" s="280"/>
      <c r="D58" s="280"/>
      <c r="E58" s="280"/>
      <c r="F58" s="280"/>
      <c r="G58" s="280"/>
      <c r="H58" s="280"/>
      <c r="I58" s="270"/>
      <c r="J58" s="271"/>
      <c r="K58" s="272"/>
      <c r="L58" s="273"/>
      <c r="M58" s="274"/>
      <c r="N58" s="274"/>
      <c r="O58" s="274"/>
      <c r="P58" s="274"/>
      <c r="Q58" s="274"/>
      <c r="R58" s="274"/>
      <c r="S58" s="274"/>
      <c r="T58" s="275"/>
      <c r="U58" s="280"/>
      <c r="V58" s="280"/>
      <c r="W58" s="280"/>
      <c r="X58" s="280"/>
      <c r="Y58" s="280"/>
      <c r="Z58" s="276"/>
      <c r="AA58" s="276"/>
      <c r="AB58" s="276"/>
    </row>
    <row r="59" spans="1:28" ht="11.25">
      <c r="A59" s="280"/>
      <c r="B59" s="280"/>
      <c r="C59" s="280"/>
      <c r="D59" s="280"/>
      <c r="E59" s="280"/>
      <c r="F59" s="280"/>
      <c r="G59" s="280"/>
      <c r="H59" s="280"/>
      <c r="I59" s="270"/>
      <c r="J59" s="271"/>
      <c r="K59" s="272"/>
      <c r="L59" s="273"/>
      <c r="M59" s="274"/>
      <c r="N59" s="274"/>
      <c r="O59" s="274"/>
      <c r="P59" s="274"/>
      <c r="Q59" s="274"/>
      <c r="R59" s="274"/>
      <c r="S59" s="274"/>
      <c r="T59" s="275"/>
      <c r="U59" s="280"/>
      <c r="V59" s="280"/>
      <c r="W59" s="280"/>
      <c r="X59" s="280"/>
      <c r="Y59" s="280"/>
      <c r="Z59" s="276"/>
      <c r="AA59" s="276"/>
      <c r="AB59" s="276"/>
    </row>
    <row r="60" spans="1:28" ht="11.25">
      <c r="A60" s="280"/>
      <c r="B60" s="280"/>
      <c r="C60" s="280"/>
      <c r="D60" s="280"/>
      <c r="E60" s="280"/>
      <c r="F60" s="280"/>
      <c r="G60" s="280"/>
      <c r="H60" s="280"/>
      <c r="I60" s="270"/>
      <c r="J60" s="271"/>
      <c r="K60" s="272"/>
      <c r="L60" s="273"/>
      <c r="M60" s="274"/>
      <c r="N60" s="274"/>
      <c r="O60" s="274"/>
      <c r="P60" s="274"/>
      <c r="Q60" s="274"/>
      <c r="R60" s="274"/>
      <c r="S60" s="274"/>
      <c r="T60" s="275"/>
      <c r="U60" s="280"/>
      <c r="V60" s="280"/>
      <c r="W60" s="280"/>
      <c r="X60" s="280"/>
      <c r="Y60" s="280"/>
      <c r="Z60" s="276"/>
      <c r="AA60" s="276"/>
      <c r="AB60" s="276"/>
    </row>
    <row r="61" spans="1:28" ht="11.25">
      <c r="A61" s="280"/>
      <c r="B61" s="280"/>
      <c r="C61" s="280"/>
      <c r="D61" s="280"/>
      <c r="E61" s="280"/>
      <c r="F61" s="280"/>
      <c r="G61" s="280"/>
      <c r="H61" s="280"/>
      <c r="I61" s="270"/>
      <c r="J61" s="271"/>
      <c r="K61" s="272"/>
      <c r="L61" s="273"/>
      <c r="M61" s="274"/>
      <c r="N61" s="274"/>
      <c r="O61" s="274"/>
      <c r="P61" s="274"/>
      <c r="Q61" s="274"/>
      <c r="R61" s="274"/>
      <c r="S61" s="274"/>
      <c r="T61" s="275"/>
      <c r="U61" s="280"/>
      <c r="V61" s="280"/>
      <c r="W61" s="280"/>
      <c r="X61" s="280"/>
      <c r="Y61" s="280"/>
      <c r="Z61" s="276"/>
      <c r="AA61" s="276"/>
      <c r="AB61" s="276"/>
    </row>
    <row r="62" spans="1:28" ht="11.25">
      <c r="A62" s="280"/>
      <c r="B62" s="280"/>
      <c r="C62" s="280"/>
      <c r="D62" s="280"/>
      <c r="E62" s="280"/>
      <c r="F62" s="280"/>
      <c r="G62" s="280"/>
      <c r="H62" s="280"/>
      <c r="I62" s="270"/>
      <c r="J62" s="271"/>
      <c r="K62" s="272"/>
      <c r="L62" s="273"/>
      <c r="M62" s="274"/>
      <c r="N62" s="274"/>
      <c r="O62" s="274"/>
      <c r="P62" s="274"/>
      <c r="Q62" s="274"/>
      <c r="R62" s="274"/>
      <c r="S62" s="274"/>
      <c r="T62" s="275"/>
      <c r="U62" s="280"/>
      <c r="V62" s="280"/>
      <c r="W62" s="280"/>
      <c r="X62" s="280"/>
      <c r="Y62" s="280"/>
      <c r="Z62" s="276"/>
      <c r="AA62" s="276"/>
      <c r="AB62" s="276"/>
    </row>
    <row r="63" spans="1:28" ht="11.25">
      <c r="A63" s="280"/>
      <c r="B63" s="280"/>
      <c r="C63" s="280"/>
      <c r="D63" s="280"/>
      <c r="E63" s="280"/>
      <c r="F63" s="280"/>
      <c r="G63" s="280"/>
      <c r="H63" s="280"/>
      <c r="I63" s="270"/>
      <c r="J63" s="271"/>
      <c r="K63" s="272"/>
      <c r="L63" s="273"/>
      <c r="M63" s="274"/>
      <c r="N63" s="274"/>
      <c r="O63" s="274"/>
      <c r="P63" s="274"/>
      <c r="Q63" s="274"/>
      <c r="R63" s="274"/>
      <c r="S63" s="274"/>
      <c r="T63" s="275"/>
      <c r="U63" s="280"/>
      <c r="V63" s="280"/>
      <c r="W63" s="280"/>
      <c r="X63" s="280"/>
      <c r="Y63" s="280"/>
      <c r="Z63" s="276"/>
      <c r="AA63" s="276"/>
      <c r="AB63" s="276"/>
    </row>
    <row r="64" spans="1:28" ht="11.25">
      <c r="A64" s="280"/>
      <c r="B64" s="280"/>
      <c r="C64" s="280"/>
      <c r="D64" s="280"/>
      <c r="E64" s="280"/>
      <c r="F64" s="280"/>
      <c r="G64" s="280"/>
      <c r="H64" s="280"/>
      <c r="I64" s="270"/>
      <c r="J64" s="271"/>
      <c r="K64" s="272"/>
      <c r="L64" s="273"/>
      <c r="M64" s="274"/>
      <c r="N64" s="274"/>
      <c r="O64" s="274"/>
      <c r="P64" s="274"/>
      <c r="Q64" s="274"/>
      <c r="R64" s="274"/>
      <c r="S64" s="274"/>
      <c r="T64" s="275"/>
      <c r="U64" s="280"/>
      <c r="V64" s="280"/>
      <c r="W64" s="280"/>
      <c r="X64" s="280"/>
      <c r="Y64" s="280"/>
      <c r="Z64" s="276"/>
      <c r="AA64" s="276"/>
      <c r="AB64" s="276"/>
    </row>
    <row r="65" spans="1:28" ht="11.25">
      <c r="A65" s="280"/>
      <c r="B65" s="280"/>
      <c r="C65" s="280"/>
      <c r="D65" s="280"/>
      <c r="E65" s="280"/>
      <c r="F65" s="280"/>
      <c r="G65" s="280"/>
      <c r="H65" s="280"/>
      <c r="I65" s="270"/>
      <c r="J65" s="271"/>
      <c r="K65" s="272"/>
      <c r="L65" s="273"/>
      <c r="M65" s="274"/>
      <c r="N65" s="274"/>
      <c r="O65" s="274"/>
      <c r="P65" s="274"/>
      <c r="Q65" s="274"/>
      <c r="R65" s="274"/>
      <c r="S65" s="274"/>
      <c r="T65" s="275"/>
      <c r="U65" s="280"/>
      <c r="V65" s="280"/>
      <c r="W65" s="280"/>
      <c r="X65" s="280"/>
      <c r="Y65" s="280"/>
      <c r="Z65" s="276"/>
      <c r="AA65" s="276"/>
      <c r="AB65" s="276"/>
    </row>
    <row r="66" spans="1:28" ht="11.25">
      <c r="A66" s="295"/>
      <c r="B66" s="295"/>
      <c r="C66" s="295"/>
      <c r="D66" s="283" t="s">
        <v>125</v>
      </c>
      <c r="E66" s="283"/>
      <c r="F66" s="283"/>
      <c r="G66" s="283"/>
      <c r="H66" s="283"/>
      <c r="I66" s="277">
        <f>SUM(I58:K65)</f>
        <v>0</v>
      </c>
      <c r="J66" s="278"/>
      <c r="K66" s="279"/>
      <c r="L66" s="281"/>
      <c r="M66" s="281"/>
      <c r="N66" s="281"/>
      <c r="O66" s="281"/>
      <c r="P66" s="281"/>
      <c r="Q66" s="281"/>
      <c r="R66" s="281"/>
      <c r="S66" s="281"/>
      <c r="T66" s="281"/>
      <c r="U66" s="283" t="s">
        <v>125</v>
      </c>
      <c r="V66" s="283"/>
      <c r="W66" s="283"/>
      <c r="X66" s="283"/>
      <c r="Y66" s="283"/>
      <c r="Z66" s="282">
        <f>SUM(Z58:AB65)</f>
        <v>0</v>
      </c>
      <c r="AA66" s="282"/>
      <c r="AB66" s="282"/>
    </row>
    <row r="67" spans="13:28" ht="11.25"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1"/>
      <c r="AA67" s="51"/>
      <c r="AB67" s="51"/>
    </row>
  </sheetData>
  <sheetProtection formatCells="0" selectLockedCells="1"/>
  <mergeCells count="204">
    <mergeCell ref="T39:Y39"/>
    <mergeCell ref="Z39:AB39"/>
    <mergeCell ref="T40:Y40"/>
    <mergeCell ref="Z40:AB40"/>
    <mergeCell ref="A1:C2"/>
    <mergeCell ref="I1:J2"/>
    <mergeCell ref="G1:H2"/>
    <mergeCell ref="I3:J3"/>
    <mergeCell ref="G3:H3"/>
    <mergeCell ref="A34:C34"/>
    <mergeCell ref="J34:K34"/>
    <mergeCell ref="N8:T8"/>
    <mergeCell ref="N4:T4"/>
    <mergeCell ref="N9:T9"/>
    <mergeCell ref="N10:T10"/>
    <mergeCell ref="N1:T1"/>
    <mergeCell ref="N2:T2"/>
    <mergeCell ref="D34:E34"/>
    <mergeCell ref="F34:G34"/>
    <mergeCell ref="H34:I34"/>
    <mergeCell ref="O34:P34"/>
    <mergeCell ref="J35:K35"/>
    <mergeCell ref="O35:P35"/>
    <mergeCell ref="Q35:R35"/>
    <mergeCell ref="N3:T3"/>
    <mergeCell ref="T34:AB34"/>
    <mergeCell ref="T35:Y35"/>
    <mergeCell ref="L34:N34"/>
    <mergeCell ref="Q34:R34"/>
    <mergeCell ref="L35:N35"/>
    <mergeCell ref="A35:C35"/>
    <mergeCell ref="D35:E35"/>
    <mergeCell ref="F35:G35"/>
    <mergeCell ref="H35:I35"/>
    <mergeCell ref="T51:W51"/>
    <mergeCell ref="A36:C36"/>
    <mergeCell ref="D36:E36"/>
    <mergeCell ref="F36:G36"/>
    <mergeCell ref="H36:I36"/>
    <mergeCell ref="O37:P37"/>
    <mergeCell ref="Q37:R37"/>
    <mergeCell ref="T50:W50"/>
    <mergeCell ref="D37:E37"/>
    <mergeCell ref="F37:G37"/>
    <mergeCell ref="H37:I37"/>
    <mergeCell ref="J37:K37"/>
    <mergeCell ref="T38:Y38"/>
    <mergeCell ref="T44:W44"/>
    <mergeCell ref="E43:K43"/>
    <mergeCell ref="L43:S43"/>
    <mergeCell ref="T43:W43"/>
    <mergeCell ref="L38:N38"/>
    <mergeCell ref="X44:Y44"/>
    <mergeCell ref="E42:W42"/>
    <mergeCell ref="T36:Y36"/>
    <mergeCell ref="T37:Y37"/>
    <mergeCell ref="Z35:AB35"/>
    <mergeCell ref="Z36:AB36"/>
    <mergeCell ref="Z37:AB37"/>
    <mergeCell ref="A50:C50"/>
    <mergeCell ref="A51:C51"/>
    <mergeCell ref="A52:C52"/>
    <mergeCell ref="Z38:AB38"/>
    <mergeCell ref="J38:K38"/>
    <mergeCell ref="O38:P38"/>
    <mergeCell ref="Q38:R38"/>
    <mergeCell ref="T47:W47"/>
    <mergeCell ref="T48:W48"/>
    <mergeCell ref="T49:W49"/>
    <mergeCell ref="A61:C61"/>
    <mergeCell ref="A62:C62"/>
    <mergeCell ref="A63:C63"/>
    <mergeCell ref="A55:C55"/>
    <mergeCell ref="A57:C57"/>
    <mergeCell ref="A58:C58"/>
    <mergeCell ref="A59:C59"/>
    <mergeCell ref="A54:C54"/>
    <mergeCell ref="A64:C64"/>
    <mergeCell ref="A66:C66"/>
    <mergeCell ref="D58:H58"/>
    <mergeCell ref="D59:H59"/>
    <mergeCell ref="D60:H60"/>
    <mergeCell ref="D61:H61"/>
    <mergeCell ref="D62:H62"/>
    <mergeCell ref="D63:H63"/>
    <mergeCell ref="A60:C60"/>
    <mergeCell ref="D66:H66"/>
    <mergeCell ref="L51:S51"/>
    <mergeCell ref="L52:S52"/>
    <mergeCell ref="L55:S55"/>
    <mergeCell ref="D57:H57"/>
    <mergeCell ref="E55:K55"/>
    <mergeCell ref="E54:K54"/>
    <mergeCell ref="L54:S54"/>
    <mergeCell ref="E52:K52"/>
    <mergeCell ref="L62:T62"/>
    <mergeCell ref="L44:S44"/>
    <mergeCell ref="L45:S45"/>
    <mergeCell ref="L46:S46"/>
    <mergeCell ref="O36:P36"/>
    <mergeCell ref="Q36:R36"/>
    <mergeCell ref="L36:N36"/>
    <mergeCell ref="L37:N37"/>
    <mergeCell ref="A46:C46"/>
    <mergeCell ref="A47:C47"/>
    <mergeCell ref="L48:S48"/>
    <mergeCell ref="L49:S49"/>
    <mergeCell ref="L47:S47"/>
    <mergeCell ref="A49:C49"/>
    <mergeCell ref="A48:C48"/>
    <mergeCell ref="A37:C37"/>
    <mergeCell ref="J36:K36"/>
    <mergeCell ref="E44:K44"/>
    <mergeCell ref="E45:K45"/>
    <mergeCell ref="A44:C44"/>
    <mergeCell ref="A45:C45"/>
    <mergeCell ref="A38:C38"/>
    <mergeCell ref="D38:E38"/>
    <mergeCell ref="F38:G38"/>
    <mergeCell ref="H38:I38"/>
    <mergeCell ref="M57:T57"/>
    <mergeCell ref="T45:W45"/>
    <mergeCell ref="T46:W46"/>
    <mergeCell ref="E48:K48"/>
    <mergeCell ref="E49:K49"/>
    <mergeCell ref="E50:K50"/>
    <mergeCell ref="E51:K51"/>
    <mergeCell ref="E46:K46"/>
    <mergeCell ref="E47:K47"/>
    <mergeCell ref="L50:S50"/>
    <mergeCell ref="U61:Y61"/>
    <mergeCell ref="U62:Y62"/>
    <mergeCell ref="L58:T58"/>
    <mergeCell ref="L59:T59"/>
    <mergeCell ref="L60:T60"/>
    <mergeCell ref="L61:T61"/>
    <mergeCell ref="U59:Y59"/>
    <mergeCell ref="U60:Y60"/>
    <mergeCell ref="U58:Y58"/>
    <mergeCell ref="A65:C65"/>
    <mergeCell ref="D65:H65"/>
    <mergeCell ref="U63:Y63"/>
    <mergeCell ref="U64:Y64"/>
    <mergeCell ref="L64:T64"/>
    <mergeCell ref="D64:H64"/>
    <mergeCell ref="L63:T63"/>
    <mergeCell ref="Z63:AB63"/>
    <mergeCell ref="Z64:AB64"/>
    <mergeCell ref="U65:Y65"/>
    <mergeCell ref="L66:T66"/>
    <mergeCell ref="Z65:AB65"/>
    <mergeCell ref="Z66:AB66"/>
    <mergeCell ref="U66:Y66"/>
    <mergeCell ref="I66:K66"/>
    <mergeCell ref="I58:K58"/>
    <mergeCell ref="I59:K59"/>
    <mergeCell ref="I60:K60"/>
    <mergeCell ref="I61:K61"/>
    <mergeCell ref="I62:K62"/>
    <mergeCell ref="I63:K63"/>
    <mergeCell ref="I64:K64"/>
    <mergeCell ref="I57:K57"/>
    <mergeCell ref="Z57:AB57"/>
    <mergeCell ref="I65:K65"/>
    <mergeCell ref="L65:T65"/>
    <mergeCell ref="U57:Y57"/>
    <mergeCell ref="Z58:AB58"/>
    <mergeCell ref="Z59:AB59"/>
    <mergeCell ref="Z60:AB60"/>
    <mergeCell ref="Z61:AB61"/>
    <mergeCell ref="Z62:AB62"/>
    <mergeCell ref="T52:W52"/>
    <mergeCell ref="T55:W55"/>
    <mergeCell ref="X55:Y55"/>
    <mergeCell ref="Z55:AB55"/>
    <mergeCell ref="X52:Y52"/>
    <mergeCell ref="Z52:AB52"/>
    <mergeCell ref="T54:W54"/>
    <mergeCell ref="X54:Y54"/>
    <mergeCell ref="Z54:AB54"/>
    <mergeCell ref="X53:Y53"/>
    <mergeCell ref="Z44:AB44"/>
    <mergeCell ref="X45:Y45"/>
    <mergeCell ref="Z45:AB45"/>
    <mergeCell ref="X46:Y46"/>
    <mergeCell ref="Z46:AB46"/>
    <mergeCell ref="X47:Y47"/>
    <mergeCell ref="Z47:AB47"/>
    <mergeCell ref="X48:Y48"/>
    <mergeCell ref="Z48:AB48"/>
    <mergeCell ref="X49:Y49"/>
    <mergeCell ref="Z49:AB49"/>
    <mergeCell ref="X50:Y50"/>
    <mergeCell ref="Z50:AB50"/>
    <mergeCell ref="Z53:AB53"/>
    <mergeCell ref="A42:C43"/>
    <mergeCell ref="A53:C53"/>
    <mergeCell ref="E53:K53"/>
    <mergeCell ref="L53:S53"/>
    <mergeCell ref="T53:W53"/>
    <mergeCell ref="X51:Y51"/>
    <mergeCell ref="Z51:AB51"/>
    <mergeCell ref="X42:Y43"/>
    <mergeCell ref="Z42:AB43"/>
  </mergeCells>
  <printOptions/>
  <pageMargins left="0.32" right="0.24" top="0.25" bottom="0.52" header="0.5" footer="0.2"/>
  <pageSetup horizontalDpi="300" verticalDpi="300" orientation="portrait" scale="97" r:id="rId1"/>
  <headerFooter alignWithMargins="0">
    <oddFooter>&amp;C&amp;6Dungeons and Dragons
v3.5 character sheet
~Designed by Sherilyn~&amp;R&amp;6&amp;A
Page &amp;P of &amp;N</oddFooter>
  </headerFooter>
  <ignoredErrors>
    <ignoredError sqref="D25 D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E53"/>
  <sheetViews>
    <sheetView showGridLines="0" showRowColHeaders="0" zoomScaleSheetLayoutView="50" workbookViewId="0" topLeftCell="A1">
      <selection activeCell="A9" sqref="A9:D9"/>
    </sheetView>
  </sheetViews>
  <sheetFormatPr defaultColWidth="9.140625" defaultRowHeight="12.75"/>
  <cols>
    <col min="1" max="1" width="6.7109375" style="5" customWidth="1"/>
    <col min="2" max="2" width="1.7109375" style="5" customWidth="1"/>
    <col min="3" max="4" width="4.28125" style="5" customWidth="1"/>
    <col min="5" max="5" width="1.7109375" style="5" customWidth="1"/>
    <col min="6" max="6" width="4.28125" style="5" customWidth="1"/>
    <col min="7" max="7" width="1.7109375" style="5" customWidth="1"/>
    <col min="8" max="8" width="4.28125" style="5" customWidth="1"/>
    <col min="9" max="9" width="1.7109375" style="5" customWidth="1"/>
    <col min="10" max="10" width="4.28125" style="5" customWidth="1"/>
    <col min="11" max="11" width="1.7109375" style="5" customWidth="1"/>
    <col min="12" max="12" width="4.28125" style="5" customWidth="1"/>
    <col min="13" max="13" width="1.7109375" style="5" customWidth="1"/>
    <col min="14" max="14" width="4.28125" style="5" customWidth="1"/>
    <col min="15" max="15" width="1.7109375" style="5" customWidth="1"/>
    <col min="16" max="16" width="4.28125" style="5" customWidth="1"/>
    <col min="17" max="17" width="2.421875" style="5" customWidth="1"/>
    <col min="18" max="18" width="4.28125" style="5" customWidth="1"/>
    <col min="19" max="20" width="1.7109375" style="5" customWidth="1"/>
    <col min="21" max="21" width="4.28125" style="5" customWidth="1"/>
    <col min="22" max="22" width="1.7109375" style="5" customWidth="1"/>
    <col min="23" max="23" width="4.28125" style="5" customWidth="1"/>
    <col min="24" max="24" width="2.28125" style="5" customWidth="1"/>
    <col min="25" max="25" width="1.7109375" style="5" customWidth="1"/>
    <col min="26" max="26" width="4.28125" style="5" customWidth="1"/>
    <col min="27" max="27" width="1.7109375" style="5" customWidth="1"/>
    <col min="28" max="28" width="4.28125" style="5" customWidth="1"/>
    <col min="29" max="29" width="1.7109375" style="5" customWidth="1"/>
    <col min="30" max="30" width="4.28125" style="5" customWidth="1"/>
    <col min="31" max="31" width="1.7109375" style="5" customWidth="1"/>
    <col min="32" max="16384" width="9.140625" style="5" customWidth="1"/>
  </cols>
  <sheetData>
    <row r="1" spans="1:31" s="4" customFormat="1" ht="12.75" customHeight="1">
      <c r="A1" s="326" t="s">
        <v>142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57"/>
      <c r="R1" s="326" t="s">
        <v>143</v>
      </c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57"/>
    </row>
    <row r="2" spans="1:31" ht="12.75" customHeight="1">
      <c r="A2" s="326"/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57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57"/>
    </row>
    <row r="3" spans="1:31" s="4" customFormat="1" ht="12.75" customHeight="1">
      <c r="A3" s="327" t="s">
        <v>144</v>
      </c>
      <c r="B3" s="327"/>
      <c r="C3" s="327"/>
      <c r="D3" s="327"/>
      <c r="E3" s="326" t="s">
        <v>145</v>
      </c>
      <c r="F3" s="326"/>
      <c r="G3" s="326"/>
      <c r="H3" s="326"/>
      <c r="I3" s="326"/>
      <c r="J3" s="326"/>
      <c r="K3" s="326" t="s">
        <v>146</v>
      </c>
      <c r="L3" s="326"/>
      <c r="M3" s="326"/>
      <c r="N3" s="326"/>
      <c r="O3" s="326"/>
      <c r="P3" s="326"/>
      <c r="Q3" s="58"/>
      <c r="R3" s="59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1"/>
      <c r="AE3" s="58"/>
    </row>
    <row r="4" spans="1:30" ht="12.75" customHeight="1">
      <c r="A4" s="325" t="s">
        <v>148</v>
      </c>
      <c r="B4" s="325"/>
      <c r="C4" s="325"/>
      <c r="D4" s="90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62"/>
      <c r="R4" s="336" t="s">
        <v>0</v>
      </c>
      <c r="S4" s="337"/>
      <c r="T4" s="63"/>
      <c r="U4" s="85"/>
      <c r="V4" s="62"/>
      <c r="W4" s="62"/>
      <c r="X4" s="62"/>
      <c r="Y4" s="338" t="s">
        <v>158</v>
      </c>
      <c r="Z4" s="338"/>
      <c r="AA4" s="338"/>
      <c r="AB4" s="338"/>
      <c r="AC4" s="62"/>
      <c r="AD4" s="85"/>
    </row>
    <row r="5" spans="1:30" ht="12.75" customHeight="1">
      <c r="A5" s="325" t="s">
        <v>149</v>
      </c>
      <c r="B5" s="325"/>
      <c r="C5" s="325"/>
      <c r="D5" s="90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64"/>
      <c r="R5" s="332" t="s">
        <v>1</v>
      </c>
      <c r="S5" s="333"/>
      <c r="T5" s="63"/>
      <c r="U5" s="85"/>
      <c r="V5" s="64"/>
      <c r="W5" s="64"/>
      <c r="X5" s="64"/>
      <c r="Y5" s="339" t="s">
        <v>159</v>
      </c>
      <c r="Z5" s="339"/>
      <c r="AA5" s="339"/>
      <c r="AB5" s="339"/>
      <c r="AC5" s="64"/>
      <c r="AD5" s="86"/>
    </row>
    <row r="6" spans="1:30" s="4" customFormat="1" ht="12.75" customHeight="1">
      <c r="A6" s="325" t="s">
        <v>147</v>
      </c>
      <c r="B6" s="325"/>
      <c r="C6" s="325"/>
      <c r="D6" s="329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62"/>
      <c r="R6" s="332" t="s">
        <v>2</v>
      </c>
      <c r="S6" s="333"/>
      <c r="T6" s="63"/>
      <c r="U6" s="85"/>
      <c r="V6" s="62"/>
      <c r="W6" s="62"/>
      <c r="X6" s="62"/>
      <c r="Y6" s="339" t="s">
        <v>160</v>
      </c>
      <c r="Z6" s="339"/>
      <c r="AA6" s="339"/>
      <c r="AB6" s="339"/>
      <c r="AC6" s="62"/>
      <c r="AD6" s="85"/>
    </row>
    <row r="7" spans="1:30" ht="12.75">
      <c r="A7" s="328" t="s">
        <v>287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52"/>
      <c r="R7" s="332" t="s">
        <v>3</v>
      </c>
      <c r="S7" s="333"/>
      <c r="T7" s="63"/>
      <c r="U7" s="85"/>
      <c r="V7" s="52"/>
      <c r="W7" s="52"/>
      <c r="X7" s="52"/>
      <c r="Y7" s="52"/>
      <c r="Z7" s="52"/>
      <c r="AA7" s="52"/>
      <c r="AB7" s="52"/>
      <c r="AC7" s="52"/>
      <c r="AD7" s="65"/>
    </row>
    <row r="8" spans="1:30" ht="12.75">
      <c r="A8" s="328" t="s">
        <v>288</v>
      </c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R8" s="334" t="s">
        <v>4</v>
      </c>
      <c r="S8" s="335"/>
      <c r="T8" s="63"/>
      <c r="U8" s="85"/>
      <c r="W8" s="66"/>
      <c r="X8" s="66"/>
      <c r="Y8" s="340" t="s">
        <v>29</v>
      </c>
      <c r="Z8" s="340"/>
      <c r="AA8" s="340"/>
      <c r="AB8" s="340"/>
      <c r="AD8" s="87"/>
    </row>
    <row r="9" spans="1:30" ht="12.75">
      <c r="A9" s="328"/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67"/>
      <c r="R9" s="336" t="s">
        <v>5</v>
      </c>
      <c r="S9" s="337"/>
      <c r="T9" s="63"/>
      <c r="U9" s="85"/>
      <c r="V9" s="4"/>
      <c r="W9" s="4"/>
      <c r="X9" s="4"/>
      <c r="Y9" s="341" t="s">
        <v>161</v>
      </c>
      <c r="Z9" s="341"/>
      <c r="AA9" s="341"/>
      <c r="AB9" s="341"/>
      <c r="AC9" s="4"/>
      <c r="AD9" s="87"/>
    </row>
    <row r="10" spans="1:30" ht="12.75">
      <c r="A10" s="328"/>
      <c r="B10" s="328"/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67"/>
      <c r="R10" s="68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69"/>
    </row>
    <row r="11" spans="1:30" ht="12.75">
      <c r="A11" s="328"/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67"/>
      <c r="R11" s="342" t="s">
        <v>30</v>
      </c>
      <c r="S11" s="340"/>
      <c r="T11" s="340"/>
      <c r="U11" s="340"/>
      <c r="V11" s="4"/>
      <c r="W11" s="86"/>
      <c r="X11" s="4"/>
      <c r="Y11" s="213" t="s">
        <v>162</v>
      </c>
      <c r="Z11" s="213"/>
      <c r="AA11" s="213"/>
      <c r="AB11" s="213"/>
      <c r="AC11" s="4"/>
      <c r="AD11" s="86"/>
    </row>
    <row r="12" spans="1:30" ht="12.75">
      <c r="A12" s="328"/>
      <c r="B12" s="328"/>
      <c r="C12" s="328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R12" s="344"/>
      <c r="S12" s="345"/>
      <c r="T12" s="345"/>
      <c r="U12" s="345"/>
      <c r="V12" s="345"/>
      <c r="W12" s="345"/>
      <c r="X12" s="345"/>
      <c r="Y12" s="345"/>
      <c r="Z12" s="345"/>
      <c r="AA12" s="345"/>
      <c r="AB12" s="345"/>
      <c r="AC12" s="345"/>
      <c r="AD12" s="346"/>
    </row>
    <row r="13" spans="1:30" ht="12.75">
      <c r="A13" s="328"/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70"/>
      <c r="R13" s="343" t="s">
        <v>163</v>
      </c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343"/>
      <c r="AD13" s="343"/>
    </row>
    <row r="14" spans="1:30" ht="12.75">
      <c r="A14" s="328"/>
      <c r="B14" s="328"/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347"/>
      <c r="AD14" s="347"/>
    </row>
    <row r="15" spans="1:30" ht="12.75">
      <c r="A15" s="328"/>
      <c r="B15" s="328"/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70"/>
      <c r="R15" s="347"/>
      <c r="S15" s="347"/>
      <c r="T15" s="347"/>
      <c r="U15" s="347"/>
      <c r="V15" s="347"/>
      <c r="W15" s="347"/>
      <c r="X15" s="347"/>
      <c r="Y15" s="347"/>
      <c r="Z15" s="347"/>
      <c r="AA15" s="347"/>
      <c r="AB15" s="347"/>
      <c r="AC15" s="347"/>
      <c r="AD15" s="347"/>
    </row>
    <row r="16" spans="1:30" ht="12.75">
      <c r="A16" s="328"/>
      <c r="B16" s="328"/>
      <c r="C16" s="328"/>
      <c r="D16" s="328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R16" s="347"/>
      <c r="S16" s="347"/>
      <c r="T16" s="347"/>
      <c r="U16" s="347"/>
      <c r="V16" s="347"/>
      <c r="W16" s="347"/>
      <c r="X16" s="347"/>
      <c r="Y16" s="347"/>
      <c r="Z16" s="347"/>
      <c r="AA16" s="347"/>
      <c r="AB16" s="347"/>
      <c r="AC16" s="347"/>
      <c r="AD16" s="347"/>
    </row>
    <row r="17" spans="1:30" ht="12.75">
      <c r="A17" s="330" t="s">
        <v>150</v>
      </c>
      <c r="B17" s="330"/>
      <c r="C17" s="330"/>
      <c r="D17" s="330"/>
      <c r="E17" s="328"/>
      <c r="F17" s="328"/>
      <c r="G17" s="328"/>
      <c r="H17" s="328"/>
      <c r="I17" s="328"/>
      <c r="J17" s="328"/>
      <c r="K17" s="330" t="s">
        <v>154</v>
      </c>
      <c r="L17" s="330"/>
      <c r="M17" s="330"/>
      <c r="N17" s="330"/>
      <c r="O17" s="330"/>
      <c r="P17" s="330"/>
      <c r="Q17" s="4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  <c r="AD17" s="347"/>
    </row>
    <row r="18" spans="1:30" ht="12.75" customHeight="1">
      <c r="A18" s="328"/>
      <c r="B18" s="328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71"/>
      <c r="R18" s="347"/>
      <c r="S18" s="347"/>
      <c r="T18" s="347"/>
      <c r="U18" s="347"/>
      <c r="V18" s="347"/>
      <c r="W18" s="347"/>
      <c r="X18" s="347"/>
      <c r="Y18" s="347"/>
      <c r="Z18" s="347"/>
      <c r="AA18" s="347"/>
      <c r="AB18" s="347"/>
      <c r="AC18" s="347"/>
      <c r="AD18" s="347"/>
    </row>
    <row r="19" spans="1:30" ht="12.75">
      <c r="A19" s="328"/>
      <c r="B19" s="328"/>
      <c r="C19" s="328"/>
      <c r="D19" s="328"/>
      <c r="E19" s="328"/>
      <c r="F19" s="328"/>
      <c r="G19" s="328"/>
      <c r="H19" s="328"/>
      <c r="I19" s="328"/>
      <c r="J19" s="328"/>
      <c r="K19" s="328"/>
      <c r="L19" s="328"/>
      <c r="M19" s="328"/>
      <c r="N19" s="328"/>
      <c r="O19" s="328"/>
      <c r="P19" s="328"/>
      <c r="Q19" s="72"/>
      <c r="R19" s="347"/>
      <c r="S19" s="347"/>
      <c r="T19" s="347"/>
      <c r="U19" s="347"/>
      <c r="V19" s="347"/>
      <c r="W19" s="347"/>
      <c r="X19" s="347"/>
      <c r="Y19" s="347"/>
      <c r="Z19" s="347"/>
      <c r="AA19" s="347"/>
      <c r="AB19" s="347"/>
      <c r="AC19" s="347"/>
      <c r="AD19" s="347"/>
    </row>
    <row r="20" spans="1:30" ht="12.75" customHeight="1">
      <c r="A20" s="328"/>
      <c r="B20" s="328"/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72"/>
      <c r="R20" s="348" t="s">
        <v>53</v>
      </c>
      <c r="S20" s="348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</row>
    <row r="21" spans="1:30" ht="12.75">
      <c r="A21" s="328"/>
      <c r="B21" s="328"/>
      <c r="C21" s="328"/>
      <c r="D21" s="328"/>
      <c r="E21" s="330" t="s">
        <v>152</v>
      </c>
      <c r="F21" s="330"/>
      <c r="G21" s="330"/>
      <c r="H21" s="330"/>
      <c r="I21" s="330"/>
      <c r="J21" s="330"/>
      <c r="K21" s="328"/>
      <c r="L21" s="328"/>
      <c r="M21" s="328"/>
      <c r="N21" s="328"/>
      <c r="O21" s="328"/>
      <c r="P21" s="328"/>
      <c r="R21" s="349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349"/>
    </row>
    <row r="22" spans="1:30" ht="12.75">
      <c r="A22" s="328"/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  <c r="O22" s="328"/>
      <c r="P22" s="328"/>
      <c r="R22" s="349"/>
      <c r="S22" s="349"/>
      <c r="T22" s="349"/>
      <c r="U22" s="349"/>
      <c r="V22" s="349"/>
      <c r="W22" s="349"/>
      <c r="X22" s="349"/>
      <c r="Y22" s="349"/>
      <c r="Z22" s="349"/>
      <c r="AA22" s="349"/>
      <c r="AB22" s="349"/>
      <c r="AC22" s="349"/>
      <c r="AD22" s="349"/>
    </row>
    <row r="23" spans="1:30" ht="12.75">
      <c r="A23" s="328"/>
      <c r="B23" s="328"/>
      <c r="C23" s="328"/>
      <c r="D23" s="328"/>
      <c r="E23" s="328"/>
      <c r="F23" s="328"/>
      <c r="G23" s="328"/>
      <c r="H23" s="328"/>
      <c r="I23" s="328"/>
      <c r="J23" s="328"/>
      <c r="K23" s="328"/>
      <c r="L23" s="328"/>
      <c r="M23" s="328"/>
      <c r="N23" s="328"/>
      <c r="O23" s="328"/>
      <c r="P23" s="328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</row>
    <row r="24" spans="1:30" ht="12.75">
      <c r="A24" s="328"/>
      <c r="B24" s="328"/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R24" s="349"/>
      <c r="S24" s="349"/>
      <c r="T24" s="349"/>
      <c r="U24" s="349"/>
      <c r="V24" s="349"/>
      <c r="W24" s="349"/>
      <c r="X24" s="349"/>
      <c r="Y24" s="349"/>
      <c r="Z24" s="349"/>
      <c r="AA24" s="349"/>
      <c r="AB24" s="349"/>
      <c r="AC24" s="349"/>
      <c r="AD24" s="349"/>
    </row>
    <row r="25" spans="1:30" ht="12.75">
      <c r="A25" s="328"/>
      <c r="B25" s="328"/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8"/>
      <c r="P25" s="328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</row>
    <row r="26" spans="1:30" ht="12.75">
      <c r="A26" s="328"/>
      <c r="B26" s="328"/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49"/>
      <c r="AD26" s="349"/>
    </row>
    <row r="27" spans="1:30" ht="12.75">
      <c r="A27" s="328"/>
      <c r="B27" s="328"/>
      <c r="C27" s="328"/>
      <c r="D27" s="328"/>
      <c r="E27" s="328"/>
      <c r="F27" s="328"/>
      <c r="G27" s="328"/>
      <c r="H27" s="328"/>
      <c r="I27" s="328"/>
      <c r="J27" s="328"/>
      <c r="K27" s="328"/>
      <c r="L27" s="328"/>
      <c r="M27" s="328"/>
      <c r="N27" s="328"/>
      <c r="O27" s="328"/>
      <c r="P27" s="328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</row>
    <row r="28" spans="1:30" s="73" customFormat="1" ht="12.75">
      <c r="A28" s="328"/>
      <c r="B28" s="328"/>
      <c r="C28" s="328"/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8"/>
      <c r="O28" s="328"/>
      <c r="P28" s="328"/>
      <c r="R28" s="348" t="s">
        <v>164</v>
      </c>
      <c r="S28" s="348"/>
      <c r="T28" s="348"/>
      <c r="U28" s="348"/>
      <c r="V28" s="348"/>
      <c r="W28" s="348"/>
      <c r="X28" s="348"/>
      <c r="Y28" s="348"/>
      <c r="Z28" s="348"/>
      <c r="AA28" s="348"/>
      <c r="AB28" s="348"/>
      <c r="AC28" s="348"/>
      <c r="AD28" s="348"/>
    </row>
    <row r="29" spans="1:30" ht="12.75" customHeight="1">
      <c r="A29" s="328"/>
      <c r="B29" s="328"/>
      <c r="C29" s="328"/>
      <c r="D29" s="328"/>
      <c r="E29" s="328"/>
      <c r="F29" s="328"/>
      <c r="G29" s="328"/>
      <c r="H29" s="328"/>
      <c r="I29" s="328"/>
      <c r="J29" s="328"/>
      <c r="K29" s="330" t="s">
        <v>155</v>
      </c>
      <c r="L29" s="330"/>
      <c r="M29" s="330"/>
      <c r="N29" s="330"/>
      <c r="O29" s="330"/>
      <c r="P29" s="330"/>
      <c r="R29" s="349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</row>
    <row r="30" spans="1:30" ht="12.75">
      <c r="A30" s="328"/>
      <c r="B30" s="328"/>
      <c r="C30" s="328"/>
      <c r="D30" s="328"/>
      <c r="E30" s="328"/>
      <c r="F30" s="328"/>
      <c r="G30" s="328"/>
      <c r="H30" s="328"/>
      <c r="I30" s="328"/>
      <c r="J30" s="328"/>
      <c r="K30" s="328"/>
      <c r="L30" s="328"/>
      <c r="M30" s="328"/>
      <c r="N30" s="328"/>
      <c r="O30" s="328"/>
      <c r="P30" s="328"/>
      <c r="R30" s="349"/>
      <c r="S30" s="349"/>
      <c r="T30" s="349"/>
      <c r="U30" s="349"/>
      <c r="V30" s="349"/>
      <c r="W30" s="349"/>
      <c r="X30" s="349"/>
      <c r="Y30" s="349"/>
      <c r="Z30" s="349"/>
      <c r="AA30" s="349"/>
      <c r="AB30" s="349"/>
      <c r="AC30" s="349"/>
      <c r="AD30" s="349"/>
    </row>
    <row r="31" spans="1:30" ht="12.75">
      <c r="A31" s="328"/>
      <c r="B31" s="328"/>
      <c r="C31" s="328"/>
      <c r="D31" s="328"/>
      <c r="E31" s="328"/>
      <c r="F31" s="328"/>
      <c r="G31" s="328"/>
      <c r="H31" s="328"/>
      <c r="I31" s="328"/>
      <c r="J31" s="328"/>
      <c r="K31" s="328"/>
      <c r="L31" s="328"/>
      <c r="M31" s="328"/>
      <c r="N31" s="328"/>
      <c r="O31" s="328"/>
      <c r="P31" s="328"/>
      <c r="R31" s="349"/>
      <c r="S31" s="349"/>
      <c r="T31" s="349"/>
      <c r="U31" s="349"/>
      <c r="V31" s="349"/>
      <c r="W31" s="349"/>
      <c r="X31" s="349"/>
      <c r="Y31" s="349"/>
      <c r="Z31" s="349"/>
      <c r="AA31" s="349"/>
      <c r="AB31" s="349"/>
      <c r="AC31" s="349"/>
      <c r="AD31" s="349"/>
    </row>
    <row r="32" spans="1:30" ht="12.75">
      <c r="A32" s="328"/>
      <c r="B32" s="328"/>
      <c r="C32" s="328"/>
      <c r="D32" s="328"/>
      <c r="E32" s="328"/>
      <c r="F32" s="328"/>
      <c r="G32" s="328"/>
      <c r="H32" s="328"/>
      <c r="I32" s="328"/>
      <c r="J32" s="328"/>
      <c r="K32" s="328"/>
      <c r="L32" s="328"/>
      <c r="M32" s="328"/>
      <c r="N32" s="328"/>
      <c r="O32" s="328"/>
      <c r="P32" s="328"/>
      <c r="R32" s="349"/>
      <c r="S32" s="349"/>
      <c r="T32" s="349"/>
      <c r="U32" s="349"/>
      <c r="V32" s="349"/>
      <c r="W32" s="349"/>
      <c r="X32" s="349"/>
      <c r="Y32" s="349"/>
      <c r="Z32" s="349"/>
      <c r="AA32" s="349"/>
      <c r="AB32" s="349"/>
      <c r="AC32" s="349"/>
      <c r="AD32" s="349"/>
    </row>
    <row r="33" spans="1:30" ht="12.75">
      <c r="A33" s="330" t="s">
        <v>151</v>
      </c>
      <c r="B33" s="330"/>
      <c r="C33" s="330"/>
      <c r="D33" s="330"/>
      <c r="E33" s="328"/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R33" s="349"/>
      <c r="S33" s="349"/>
      <c r="T33" s="349"/>
      <c r="U33" s="349"/>
      <c r="V33" s="349"/>
      <c r="W33" s="349"/>
      <c r="X33" s="349"/>
      <c r="Y33" s="349"/>
      <c r="Z33" s="349"/>
      <c r="AA33" s="349"/>
      <c r="AB33" s="349"/>
      <c r="AC33" s="349"/>
      <c r="AD33" s="349"/>
    </row>
    <row r="34" spans="1:30" ht="12.75">
      <c r="A34" s="328"/>
      <c r="B34" s="328"/>
      <c r="C34" s="328"/>
      <c r="D34" s="328"/>
      <c r="E34" s="328"/>
      <c r="F34" s="328"/>
      <c r="G34" s="328"/>
      <c r="H34" s="328"/>
      <c r="I34" s="328"/>
      <c r="J34" s="328"/>
      <c r="K34" s="328"/>
      <c r="L34" s="328"/>
      <c r="M34" s="328"/>
      <c r="N34" s="328"/>
      <c r="O34" s="328"/>
      <c r="P34" s="328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</row>
    <row r="35" spans="1:30" ht="12.75">
      <c r="A35" s="328"/>
      <c r="B35" s="328"/>
      <c r="C35" s="328"/>
      <c r="D35" s="328"/>
      <c r="E35" s="328"/>
      <c r="F35" s="328"/>
      <c r="G35" s="328"/>
      <c r="H35" s="328"/>
      <c r="I35" s="328"/>
      <c r="J35" s="328"/>
      <c r="K35" s="328"/>
      <c r="L35" s="328"/>
      <c r="M35" s="328"/>
      <c r="N35" s="328"/>
      <c r="O35" s="328"/>
      <c r="P35" s="328"/>
      <c r="R35" s="348" t="s">
        <v>165</v>
      </c>
      <c r="S35" s="348"/>
      <c r="T35" s="348"/>
      <c r="U35" s="348"/>
      <c r="V35" s="348"/>
      <c r="W35" s="348"/>
      <c r="X35" s="348"/>
      <c r="Y35" s="348"/>
      <c r="Z35" s="348"/>
      <c r="AA35" s="348"/>
      <c r="AB35" s="348"/>
      <c r="AC35" s="348"/>
      <c r="AD35" s="348"/>
    </row>
    <row r="36" spans="1:30" ht="12.75">
      <c r="A36" s="328"/>
      <c r="B36" s="328"/>
      <c r="C36" s="328"/>
      <c r="D36" s="328"/>
      <c r="E36" s="328"/>
      <c r="F36" s="328"/>
      <c r="G36" s="328"/>
      <c r="H36" s="328"/>
      <c r="I36" s="328"/>
      <c r="J36" s="328"/>
      <c r="K36" s="328"/>
      <c r="L36" s="328"/>
      <c r="M36" s="328"/>
      <c r="N36" s="328"/>
      <c r="O36" s="328"/>
      <c r="P36" s="328"/>
      <c r="R36" s="352"/>
      <c r="S36" s="353"/>
      <c r="T36" s="353"/>
      <c r="U36" s="353"/>
      <c r="V36" s="353"/>
      <c r="W36" s="353"/>
      <c r="X36" s="353"/>
      <c r="Y36" s="353"/>
      <c r="Z36" s="353"/>
      <c r="AA36" s="353"/>
      <c r="AB36" s="353"/>
      <c r="AC36" s="353"/>
      <c r="AD36" s="354"/>
    </row>
    <row r="37" spans="1:30" ht="12.75">
      <c r="A37" s="328"/>
      <c r="B37" s="328"/>
      <c r="C37" s="328"/>
      <c r="D37" s="328"/>
      <c r="E37" s="328"/>
      <c r="F37" s="328"/>
      <c r="G37" s="328"/>
      <c r="H37" s="328"/>
      <c r="I37" s="328"/>
      <c r="J37" s="328"/>
      <c r="K37" s="330" t="s">
        <v>156</v>
      </c>
      <c r="L37" s="330"/>
      <c r="M37" s="330"/>
      <c r="N37" s="330"/>
      <c r="O37" s="330"/>
      <c r="P37" s="330"/>
      <c r="R37" s="352"/>
      <c r="S37" s="353"/>
      <c r="T37" s="353"/>
      <c r="U37" s="353"/>
      <c r="V37" s="353"/>
      <c r="W37" s="353"/>
      <c r="X37" s="353"/>
      <c r="Y37" s="353"/>
      <c r="Z37" s="353"/>
      <c r="AA37" s="353"/>
      <c r="AB37" s="353"/>
      <c r="AC37" s="353"/>
      <c r="AD37" s="354"/>
    </row>
    <row r="38" spans="1:30" ht="12.75">
      <c r="A38" s="328"/>
      <c r="B38" s="328"/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R38" s="352"/>
      <c r="S38" s="353"/>
      <c r="T38" s="353"/>
      <c r="U38" s="353"/>
      <c r="V38" s="353"/>
      <c r="W38" s="353"/>
      <c r="X38" s="353"/>
      <c r="Y38" s="353"/>
      <c r="Z38" s="353"/>
      <c r="AA38" s="353"/>
      <c r="AB38" s="353"/>
      <c r="AC38" s="353"/>
      <c r="AD38" s="354"/>
    </row>
    <row r="39" spans="1:30" ht="12.75">
      <c r="A39" s="328"/>
      <c r="B39" s="328"/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R39" s="352"/>
      <c r="S39" s="353"/>
      <c r="T39" s="353"/>
      <c r="U39" s="353"/>
      <c r="V39" s="353"/>
      <c r="W39" s="353"/>
      <c r="X39" s="353"/>
      <c r="Y39" s="353"/>
      <c r="Z39" s="353"/>
      <c r="AA39" s="353"/>
      <c r="AB39" s="353"/>
      <c r="AC39" s="353"/>
      <c r="AD39" s="354"/>
    </row>
    <row r="40" spans="1:30" ht="12.75">
      <c r="A40" s="328"/>
      <c r="B40" s="328"/>
      <c r="C40" s="328"/>
      <c r="D40" s="328"/>
      <c r="E40" s="330" t="s">
        <v>153</v>
      </c>
      <c r="F40" s="330"/>
      <c r="G40" s="330"/>
      <c r="H40" s="330"/>
      <c r="I40" s="330"/>
      <c r="J40" s="330"/>
      <c r="K40" s="328"/>
      <c r="L40" s="328"/>
      <c r="M40" s="328"/>
      <c r="N40" s="328"/>
      <c r="O40" s="328"/>
      <c r="P40" s="328"/>
      <c r="R40" s="355"/>
      <c r="S40" s="355"/>
      <c r="T40" s="355"/>
      <c r="U40" s="355"/>
      <c r="V40" s="355"/>
      <c r="W40" s="355"/>
      <c r="X40" s="355"/>
      <c r="Y40" s="355"/>
      <c r="Z40" s="355"/>
      <c r="AA40" s="355"/>
      <c r="AB40" s="355"/>
      <c r="AC40" s="355"/>
      <c r="AD40" s="355"/>
    </row>
    <row r="41" spans="1:30" ht="12.75">
      <c r="A41" s="328"/>
      <c r="B41" s="328"/>
      <c r="C41" s="328"/>
      <c r="D41" s="328"/>
      <c r="E41" s="328"/>
      <c r="F41" s="328"/>
      <c r="G41" s="328"/>
      <c r="H41" s="328"/>
      <c r="I41" s="328"/>
      <c r="J41" s="328"/>
      <c r="K41" s="328"/>
      <c r="L41" s="328"/>
      <c r="M41" s="328"/>
      <c r="N41" s="328"/>
      <c r="O41" s="328"/>
      <c r="P41" s="328"/>
      <c r="R41" s="350"/>
      <c r="S41" s="350"/>
      <c r="T41" s="350"/>
      <c r="U41" s="350"/>
      <c r="V41" s="350"/>
      <c r="W41" s="350"/>
      <c r="X41" s="350"/>
      <c r="Y41" s="350"/>
      <c r="Z41" s="350"/>
      <c r="AA41" s="350"/>
      <c r="AB41" s="350"/>
      <c r="AC41" s="350"/>
      <c r="AD41" s="350"/>
    </row>
    <row r="42" spans="1:30" ht="12.75">
      <c r="A42" s="328"/>
      <c r="B42" s="328"/>
      <c r="C42" s="328"/>
      <c r="D42" s="328"/>
      <c r="E42" s="328"/>
      <c r="F42" s="328"/>
      <c r="G42" s="328"/>
      <c r="H42" s="328"/>
      <c r="I42" s="328"/>
      <c r="J42" s="328"/>
      <c r="K42" s="328"/>
      <c r="L42" s="328"/>
      <c r="M42" s="328"/>
      <c r="N42" s="328"/>
      <c r="O42" s="328"/>
      <c r="P42" s="328"/>
      <c r="R42" s="351" t="s">
        <v>166</v>
      </c>
      <c r="S42" s="351"/>
      <c r="T42" s="351"/>
      <c r="U42" s="351"/>
      <c r="V42" s="351"/>
      <c r="W42" s="351"/>
      <c r="X42" s="351"/>
      <c r="Y42" s="351"/>
      <c r="Z42" s="351"/>
      <c r="AA42" s="351"/>
      <c r="AB42" s="351"/>
      <c r="AC42" s="351"/>
      <c r="AD42" s="351"/>
    </row>
    <row r="43" spans="1:30" ht="12.75">
      <c r="A43" s="328"/>
      <c r="B43" s="328"/>
      <c r="C43" s="328"/>
      <c r="D43" s="328"/>
      <c r="E43" s="328"/>
      <c r="F43" s="328"/>
      <c r="G43" s="328"/>
      <c r="H43" s="328"/>
      <c r="I43" s="328"/>
      <c r="J43" s="328"/>
      <c r="K43" s="328"/>
      <c r="L43" s="328"/>
      <c r="M43" s="328"/>
      <c r="N43" s="328"/>
      <c r="O43" s="328"/>
      <c r="P43" s="328"/>
      <c r="R43" s="352"/>
      <c r="S43" s="353"/>
      <c r="T43" s="353"/>
      <c r="U43" s="353"/>
      <c r="V43" s="353"/>
      <c r="W43" s="353"/>
      <c r="X43" s="353"/>
      <c r="Y43" s="353"/>
      <c r="Z43" s="353"/>
      <c r="AA43" s="353"/>
      <c r="AB43" s="353"/>
      <c r="AC43" s="353"/>
      <c r="AD43" s="354"/>
    </row>
    <row r="44" spans="1:30" ht="12.75">
      <c r="A44" s="328"/>
      <c r="B44" s="328"/>
      <c r="C44" s="328"/>
      <c r="D44" s="328"/>
      <c r="E44" s="328"/>
      <c r="F44" s="328"/>
      <c r="G44" s="328"/>
      <c r="H44" s="328"/>
      <c r="I44" s="328"/>
      <c r="J44" s="328"/>
      <c r="K44" s="328"/>
      <c r="L44" s="328"/>
      <c r="M44" s="328"/>
      <c r="N44" s="328"/>
      <c r="O44" s="328"/>
      <c r="P44" s="328"/>
      <c r="R44" s="352"/>
      <c r="S44" s="353"/>
      <c r="T44" s="353"/>
      <c r="U44" s="353"/>
      <c r="V44" s="353"/>
      <c r="W44" s="353"/>
      <c r="X44" s="353"/>
      <c r="Y44" s="353"/>
      <c r="Z44" s="353"/>
      <c r="AA44" s="353"/>
      <c r="AB44" s="353"/>
      <c r="AC44" s="353"/>
      <c r="AD44" s="354"/>
    </row>
    <row r="45" spans="1:30" ht="12.75">
      <c r="A45" s="328"/>
      <c r="B45" s="328"/>
      <c r="C45" s="328"/>
      <c r="D45" s="328"/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28"/>
      <c r="P45" s="328"/>
      <c r="R45" s="352"/>
      <c r="S45" s="353"/>
      <c r="T45" s="353"/>
      <c r="U45" s="353"/>
      <c r="V45" s="353"/>
      <c r="W45" s="353"/>
      <c r="X45" s="353"/>
      <c r="Y45" s="353"/>
      <c r="Z45" s="353"/>
      <c r="AA45" s="353"/>
      <c r="AB45" s="353"/>
      <c r="AC45" s="353"/>
      <c r="AD45" s="354"/>
    </row>
    <row r="46" spans="1:30" ht="12.75">
      <c r="A46" s="328"/>
      <c r="B46" s="328"/>
      <c r="C46" s="328"/>
      <c r="D46" s="328"/>
      <c r="E46" s="328"/>
      <c r="F46" s="328"/>
      <c r="G46" s="328"/>
      <c r="H46" s="328"/>
      <c r="I46" s="328"/>
      <c r="J46" s="328"/>
      <c r="K46" s="331" t="s">
        <v>157</v>
      </c>
      <c r="L46" s="331"/>
      <c r="M46" s="331"/>
      <c r="N46" s="331"/>
      <c r="O46" s="331"/>
      <c r="P46" s="331"/>
      <c r="R46" s="352"/>
      <c r="S46" s="353"/>
      <c r="T46" s="353"/>
      <c r="U46" s="353"/>
      <c r="V46" s="353"/>
      <c r="W46" s="353"/>
      <c r="X46" s="353"/>
      <c r="Y46" s="353"/>
      <c r="Z46" s="353"/>
      <c r="AA46" s="353"/>
      <c r="AB46" s="353"/>
      <c r="AC46" s="353"/>
      <c r="AD46" s="354"/>
    </row>
    <row r="47" spans="1:30" ht="12.75">
      <c r="A47" s="328"/>
      <c r="B47" s="328"/>
      <c r="C47" s="328"/>
      <c r="D47" s="328"/>
      <c r="E47" s="328"/>
      <c r="F47" s="328"/>
      <c r="G47" s="328"/>
      <c r="H47" s="328"/>
      <c r="I47" s="328"/>
      <c r="J47" s="328"/>
      <c r="K47" s="328"/>
      <c r="L47" s="328"/>
      <c r="M47" s="328"/>
      <c r="N47" s="328"/>
      <c r="O47" s="328"/>
      <c r="P47" s="328"/>
      <c r="R47" s="352"/>
      <c r="S47" s="353"/>
      <c r="T47" s="353"/>
      <c r="U47" s="353"/>
      <c r="V47" s="353"/>
      <c r="W47" s="353"/>
      <c r="X47" s="353"/>
      <c r="Y47" s="353"/>
      <c r="Z47" s="353"/>
      <c r="AA47" s="353"/>
      <c r="AB47" s="353"/>
      <c r="AC47" s="353"/>
      <c r="AD47" s="354"/>
    </row>
    <row r="48" spans="1:30" ht="12.75">
      <c r="A48" s="328"/>
      <c r="B48" s="328"/>
      <c r="C48" s="328"/>
      <c r="D48" s="328"/>
      <c r="E48" s="328"/>
      <c r="F48" s="328"/>
      <c r="G48" s="328"/>
      <c r="H48" s="328"/>
      <c r="I48" s="328"/>
      <c r="J48" s="328"/>
      <c r="K48" s="328"/>
      <c r="L48" s="328"/>
      <c r="M48" s="328"/>
      <c r="N48" s="328"/>
      <c r="O48" s="328"/>
      <c r="P48" s="328"/>
      <c r="R48" s="352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4"/>
    </row>
    <row r="49" spans="1:30" ht="12.75">
      <c r="A49" s="328"/>
      <c r="B49" s="328"/>
      <c r="C49" s="328"/>
      <c r="D49" s="328"/>
      <c r="E49" s="328"/>
      <c r="F49" s="328"/>
      <c r="G49" s="328"/>
      <c r="H49" s="328"/>
      <c r="I49" s="328"/>
      <c r="J49" s="328"/>
      <c r="K49" s="328"/>
      <c r="L49" s="328"/>
      <c r="M49" s="328"/>
      <c r="N49" s="328"/>
      <c r="O49" s="328"/>
      <c r="P49" s="328"/>
      <c r="R49" s="352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353"/>
      <c r="AD49" s="354"/>
    </row>
    <row r="50" spans="1:30" ht="12.75">
      <c r="A50" s="328"/>
      <c r="B50" s="328"/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328"/>
      <c r="N50" s="328"/>
      <c r="O50" s="328"/>
      <c r="P50" s="328"/>
      <c r="R50" s="352"/>
      <c r="S50" s="353"/>
      <c r="T50" s="353"/>
      <c r="U50" s="353"/>
      <c r="V50" s="353"/>
      <c r="W50" s="353"/>
      <c r="X50" s="353"/>
      <c r="Y50" s="353"/>
      <c r="Z50" s="353"/>
      <c r="AA50" s="353"/>
      <c r="AB50" s="353"/>
      <c r="AC50" s="353"/>
      <c r="AD50" s="354"/>
    </row>
    <row r="51" spans="1:30" ht="12.75">
      <c r="A51" s="328"/>
      <c r="B51" s="328"/>
      <c r="C51" s="328"/>
      <c r="D51" s="328"/>
      <c r="E51" s="328"/>
      <c r="F51" s="328"/>
      <c r="G51" s="328"/>
      <c r="H51" s="328"/>
      <c r="I51" s="328"/>
      <c r="J51" s="328"/>
      <c r="K51" s="328"/>
      <c r="L51" s="328"/>
      <c r="M51" s="328"/>
      <c r="N51" s="328"/>
      <c r="O51" s="328"/>
      <c r="P51" s="328"/>
      <c r="R51" s="352"/>
      <c r="S51" s="353"/>
      <c r="T51" s="353"/>
      <c r="U51" s="353"/>
      <c r="V51" s="353"/>
      <c r="W51" s="353"/>
      <c r="X51" s="353"/>
      <c r="Y51" s="353"/>
      <c r="Z51" s="353"/>
      <c r="AA51" s="353"/>
      <c r="AB51" s="353"/>
      <c r="AC51" s="353"/>
      <c r="AD51" s="354"/>
    </row>
    <row r="52" spans="1:30" ht="12.75">
      <c r="A52" s="328"/>
      <c r="B52" s="328"/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328"/>
      <c r="N52" s="328"/>
      <c r="O52" s="328"/>
      <c r="P52" s="328"/>
      <c r="R52" s="352"/>
      <c r="S52" s="353"/>
      <c r="T52" s="353"/>
      <c r="U52" s="353"/>
      <c r="V52" s="353"/>
      <c r="W52" s="353"/>
      <c r="X52" s="353"/>
      <c r="Y52" s="353"/>
      <c r="Z52" s="353"/>
      <c r="AA52" s="353"/>
      <c r="AB52" s="353"/>
      <c r="AC52" s="353"/>
      <c r="AD52" s="354"/>
    </row>
    <row r="53" spans="1:30" ht="12.75">
      <c r="A53" s="328"/>
      <c r="B53" s="328"/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P53" s="328"/>
      <c r="R53" s="352"/>
      <c r="S53" s="353"/>
      <c r="T53" s="353"/>
      <c r="U53" s="353"/>
      <c r="V53" s="353"/>
      <c r="W53" s="353"/>
      <c r="X53" s="353"/>
      <c r="Y53" s="353"/>
      <c r="Z53" s="353"/>
      <c r="AA53" s="353"/>
      <c r="AB53" s="353"/>
      <c r="AC53" s="353"/>
      <c r="AD53" s="354"/>
    </row>
  </sheetData>
  <sheetProtection formatCells="0" selectLockedCells="1"/>
  <mergeCells count="210">
    <mergeCell ref="K47:P47"/>
    <mergeCell ref="R51:AD51"/>
    <mergeCell ref="R43:AD43"/>
    <mergeCell ref="R44:AD44"/>
    <mergeCell ref="R45:AD45"/>
    <mergeCell ref="R46:AD46"/>
    <mergeCell ref="R52:AD52"/>
    <mergeCell ref="R53:AD53"/>
    <mergeCell ref="R47:AD47"/>
    <mergeCell ref="R48:AD48"/>
    <mergeCell ref="R49:AD49"/>
    <mergeCell ref="R50:AD50"/>
    <mergeCell ref="R41:AD41"/>
    <mergeCell ref="R34:AD34"/>
    <mergeCell ref="R42:AD42"/>
    <mergeCell ref="R38:AD38"/>
    <mergeCell ref="R36:AD36"/>
    <mergeCell ref="R37:AD37"/>
    <mergeCell ref="R39:AD39"/>
    <mergeCell ref="R40:AD40"/>
    <mergeCell ref="R30:AD30"/>
    <mergeCell ref="R31:AD31"/>
    <mergeCell ref="R35:AD35"/>
    <mergeCell ref="R33:AD33"/>
    <mergeCell ref="R32:AD32"/>
    <mergeCell ref="R28:AD28"/>
    <mergeCell ref="R27:AD27"/>
    <mergeCell ref="R29:AD29"/>
    <mergeCell ref="R22:AD22"/>
    <mergeCell ref="R23:AD23"/>
    <mergeCell ref="R24:AD24"/>
    <mergeCell ref="R25:AD25"/>
    <mergeCell ref="R26:AD26"/>
    <mergeCell ref="R18:AD18"/>
    <mergeCell ref="R19:AD19"/>
    <mergeCell ref="R20:AD20"/>
    <mergeCell ref="R21:AD21"/>
    <mergeCell ref="R14:AD14"/>
    <mergeCell ref="R15:AD15"/>
    <mergeCell ref="R16:AD16"/>
    <mergeCell ref="R17:AD17"/>
    <mergeCell ref="R11:U11"/>
    <mergeCell ref="Y11:AB11"/>
    <mergeCell ref="R13:AD13"/>
    <mergeCell ref="R12:AD12"/>
    <mergeCell ref="R8:S8"/>
    <mergeCell ref="R9:S9"/>
    <mergeCell ref="Y4:AB4"/>
    <mergeCell ref="Y5:AB5"/>
    <mergeCell ref="Y6:AB6"/>
    <mergeCell ref="Y8:AB8"/>
    <mergeCell ref="Y9:AB9"/>
    <mergeCell ref="R4:S4"/>
    <mergeCell ref="R5:S5"/>
    <mergeCell ref="R6:S6"/>
    <mergeCell ref="R7:S7"/>
    <mergeCell ref="A52:D52"/>
    <mergeCell ref="E52:J52"/>
    <mergeCell ref="K52:P52"/>
    <mergeCell ref="A48:D48"/>
    <mergeCell ref="E48:J48"/>
    <mergeCell ref="K48:P48"/>
    <mergeCell ref="A49:D49"/>
    <mergeCell ref="E49:J49"/>
    <mergeCell ref="K49:P49"/>
    <mergeCell ref="A53:D53"/>
    <mergeCell ref="E53:J53"/>
    <mergeCell ref="K53:P53"/>
    <mergeCell ref="A50:D50"/>
    <mergeCell ref="E50:J50"/>
    <mergeCell ref="K50:P50"/>
    <mergeCell ref="A51:D51"/>
    <mergeCell ref="E51:J51"/>
    <mergeCell ref="K51:P51"/>
    <mergeCell ref="A46:D46"/>
    <mergeCell ref="E46:J46"/>
    <mergeCell ref="A47:D47"/>
    <mergeCell ref="E47:J47"/>
    <mergeCell ref="A43:D43"/>
    <mergeCell ref="E43:J43"/>
    <mergeCell ref="K43:P43"/>
    <mergeCell ref="K46:P46"/>
    <mergeCell ref="A44:D44"/>
    <mergeCell ref="E44:J44"/>
    <mergeCell ref="K44:P44"/>
    <mergeCell ref="A45:D45"/>
    <mergeCell ref="E45:J45"/>
    <mergeCell ref="K45:P45"/>
    <mergeCell ref="A41:D41"/>
    <mergeCell ref="E41:J41"/>
    <mergeCell ref="K41:P41"/>
    <mergeCell ref="A42:D42"/>
    <mergeCell ref="E42:J42"/>
    <mergeCell ref="K42:P42"/>
    <mergeCell ref="E40:J40"/>
    <mergeCell ref="K38:P38"/>
    <mergeCell ref="A39:D39"/>
    <mergeCell ref="E39:J39"/>
    <mergeCell ref="K39:P39"/>
    <mergeCell ref="A40:D40"/>
    <mergeCell ref="K40:P40"/>
    <mergeCell ref="E38:J38"/>
    <mergeCell ref="A37:D37"/>
    <mergeCell ref="E37:J37"/>
    <mergeCell ref="K37:P37"/>
    <mergeCell ref="A38:D38"/>
    <mergeCell ref="A35:D35"/>
    <mergeCell ref="E35:J35"/>
    <mergeCell ref="K35:P35"/>
    <mergeCell ref="A36:D36"/>
    <mergeCell ref="E36:J36"/>
    <mergeCell ref="K36:P36"/>
    <mergeCell ref="A33:D33"/>
    <mergeCell ref="E33:J33"/>
    <mergeCell ref="K33:P33"/>
    <mergeCell ref="A34:D34"/>
    <mergeCell ref="E34:J34"/>
    <mergeCell ref="K34:P34"/>
    <mergeCell ref="A31:D31"/>
    <mergeCell ref="E31:J31"/>
    <mergeCell ref="K31:P31"/>
    <mergeCell ref="A32:D32"/>
    <mergeCell ref="E32:J32"/>
    <mergeCell ref="K32:P32"/>
    <mergeCell ref="A29:D29"/>
    <mergeCell ref="E29:J29"/>
    <mergeCell ref="K29:P29"/>
    <mergeCell ref="A30:D30"/>
    <mergeCell ref="E30:J30"/>
    <mergeCell ref="K30:P30"/>
    <mergeCell ref="A27:D27"/>
    <mergeCell ref="E27:J27"/>
    <mergeCell ref="K27:P27"/>
    <mergeCell ref="A28:D28"/>
    <mergeCell ref="E28:J28"/>
    <mergeCell ref="K28:P28"/>
    <mergeCell ref="A25:D25"/>
    <mergeCell ref="E25:J25"/>
    <mergeCell ref="K25:P25"/>
    <mergeCell ref="A26:D26"/>
    <mergeCell ref="E26:J26"/>
    <mergeCell ref="K26:P26"/>
    <mergeCell ref="A23:D23"/>
    <mergeCell ref="E23:J23"/>
    <mergeCell ref="K23:P23"/>
    <mergeCell ref="A24:D24"/>
    <mergeCell ref="E24:J24"/>
    <mergeCell ref="K24:P24"/>
    <mergeCell ref="A21:D21"/>
    <mergeCell ref="E21:J21"/>
    <mergeCell ref="K21:P21"/>
    <mergeCell ref="A22:D22"/>
    <mergeCell ref="E22:J22"/>
    <mergeCell ref="K22:P22"/>
    <mergeCell ref="A19:D19"/>
    <mergeCell ref="E19:J19"/>
    <mergeCell ref="K19:P19"/>
    <mergeCell ref="A20:D20"/>
    <mergeCell ref="E20:J20"/>
    <mergeCell ref="K20:P20"/>
    <mergeCell ref="A17:D17"/>
    <mergeCell ref="E17:J17"/>
    <mergeCell ref="K17:P17"/>
    <mergeCell ref="A18:D18"/>
    <mergeCell ref="E18:J18"/>
    <mergeCell ref="K18:P18"/>
    <mergeCell ref="A15:D15"/>
    <mergeCell ref="E15:J15"/>
    <mergeCell ref="K15:P15"/>
    <mergeCell ref="A16:D16"/>
    <mergeCell ref="E16:J16"/>
    <mergeCell ref="K16:P16"/>
    <mergeCell ref="A13:D13"/>
    <mergeCell ref="E13:J13"/>
    <mergeCell ref="K13:P13"/>
    <mergeCell ref="A14:D14"/>
    <mergeCell ref="E14:J14"/>
    <mergeCell ref="K14:P14"/>
    <mergeCell ref="A11:D11"/>
    <mergeCell ref="E11:J11"/>
    <mergeCell ref="K11:P11"/>
    <mergeCell ref="A12:D12"/>
    <mergeCell ref="E12:J12"/>
    <mergeCell ref="K12:P12"/>
    <mergeCell ref="A9:D9"/>
    <mergeCell ref="E9:J9"/>
    <mergeCell ref="K9:P9"/>
    <mergeCell ref="A10:D10"/>
    <mergeCell ref="E10:J10"/>
    <mergeCell ref="K10:P10"/>
    <mergeCell ref="A7:D7"/>
    <mergeCell ref="E7:J7"/>
    <mergeCell ref="K7:P7"/>
    <mergeCell ref="A8:D8"/>
    <mergeCell ref="E8:J8"/>
    <mergeCell ref="K8:P8"/>
    <mergeCell ref="K5:P5"/>
    <mergeCell ref="A6:D6"/>
    <mergeCell ref="E6:J6"/>
    <mergeCell ref="K6:P6"/>
    <mergeCell ref="A4:C4"/>
    <mergeCell ref="A5:C5"/>
    <mergeCell ref="A1:P2"/>
    <mergeCell ref="R1:AD2"/>
    <mergeCell ref="A3:D3"/>
    <mergeCell ref="E3:J3"/>
    <mergeCell ref="K3:P3"/>
    <mergeCell ref="E4:J4"/>
    <mergeCell ref="K4:P4"/>
    <mergeCell ref="E5:J5"/>
  </mergeCells>
  <printOptions/>
  <pageMargins left="0.67" right="0.41" top="1" bottom="1" header="0.5" footer="0.5"/>
  <pageSetup orientation="portrait" scale="97" r:id="rId1"/>
  <headerFooter alignWithMargins="0">
    <oddFooter>&amp;C&amp;6Dungeons and Dragons
v3.5 character sheet
~Designed by Sherilyn~&amp;R&amp;6&amp;A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showGridLines="0" workbookViewId="0" topLeftCell="A19">
      <selection activeCell="A2" sqref="A2"/>
    </sheetView>
  </sheetViews>
  <sheetFormatPr defaultColWidth="9.140625" defaultRowHeight="12.75"/>
  <cols>
    <col min="1" max="1" width="26.421875" style="1" customWidth="1"/>
    <col min="2" max="2" width="10.7109375" style="1" customWidth="1"/>
    <col min="3" max="3" width="5.7109375" style="1" customWidth="1"/>
    <col min="4" max="4" width="26.421875" style="1" customWidth="1"/>
    <col min="5" max="5" width="10.7109375" style="1" customWidth="1"/>
    <col min="6" max="6" width="5.7109375" style="1" bestFit="1" customWidth="1"/>
    <col min="7" max="7" width="24.00390625" style="1" customWidth="1"/>
    <col min="8" max="16384" width="9.140625" style="1" customWidth="1"/>
  </cols>
  <sheetData>
    <row r="1" spans="1:10" ht="12.75">
      <c r="A1" s="74" t="s">
        <v>111</v>
      </c>
      <c r="B1" s="75" t="s">
        <v>112</v>
      </c>
      <c r="C1" s="75" t="s">
        <v>16</v>
      </c>
      <c r="D1" s="74" t="s">
        <v>111</v>
      </c>
      <c r="E1" s="75" t="s">
        <v>112</v>
      </c>
      <c r="F1" s="75" t="s">
        <v>16</v>
      </c>
      <c r="G1" s="74" t="s">
        <v>111</v>
      </c>
      <c r="H1" s="75" t="s">
        <v>112</v>
      </c>
      <c r="I1" s="75" t="s">
        <v>16</v>
      </c>
      <c r="J1" s="76"/>
    </row>
    <row r="2" spans="1:10" ht="12.75">
      <c r="A2" s="88"/>
      <c r="B2" s="88"/>
      <c r="C2" s="89"/>
      <c r="D2" s="88"/>
      <c r="E2" s="88"/>
      <c r="F2" s="89"/>
      <c r="G2" s="88"/>
      <c r="H2" s="88"/>
      <c r="I2" s="89"/>
      <c r="J2" s="77"/>
    </row>
    <row r="3" spans="1:10" ht="12.75">
      <c r="A3" s="88"/>
      <c r="B3" s="88"/>
      <c r="C3" s="89"/>
      <c r="D3" s="88"/>
      <c r="E3" s="88"/>
      <c r="F3" s="89"/>
      <c r="G3" s="88"/>
      <c r="H3" s="88"/>
      <c r="I3" s="89"/>
      <c r="J3" s="77"/>
    </row>
    <row r="4" spans="1:10" ht="12.75">
      <c r="A4" s="88"/>
      <c r="B4" s="88"/>
      <c r="C4" s="89"/>
      <c r="D4" s="88"/>
      <c r="E4" s="88"/>
      <c r="F4" s="89"/>
      <c r="G4" s="88"/>
      <c r="H4" s="88"/>
      <c r="I4" s="89"/>
      <c r="J4" s="77"/>
    </row>
    <row r="5" spans="1:10" ht="12.75">
      <c r="A5" s="88"/>
      <c r="B5" s="88"/>
      <c r="C5" s="89"/>
      <c r="D5" s="88"/>
      <c r="E5" s="88"/>
      <c r="F5" s="89"/>
      <c r="G5" s="88"/>
      <c r="H5" s="88"/>
      <c r="I5" s="89"/>
      <c r="J5" s="77"/>
    </row>
    <row r="6" spans="1:10" ht="12.75">
      <c r="A6" s="88"/>
      <c r="B6" s="88"/>
      <c r="C6" s="89"/>
      <c r="D6" s="88"/>
      <c r="E6" s="88"/>
      <c r="F6" s="89"/>
      <c r="G6" s="88"/>
      <c r="H6" s="88"/>
      <c r="I6" s="89"/>
      <c r="J6" s="77"/>
    </row>
    <row r="7" spans="1:10" ht="12.75">
      <c r="A7" s="88"/>
      <c r="B7" s="88"/>
      <c r="C7" s="89"/>
      <c r="D7" s="88"/>
      <c r="E7" s="88"/>
      <c r="F7" s="89"/>
      <c r="G7" s="88"/>
      <c r="H7" s="88"/>
      <c r="I7" s="89"/>
      <c r="J7" s="77"/>
    </row>
    <row r="8" spans="1:10" ht="12.75">
      <c r="A8" s="88"/>
      <c r="B8" s="88"/>
      <c r="C8" s="89"/>
      <c r="D8" s="88"/>
      <c r="E8" s="88"/>
      <c r="F8" s="89"/>
      <c r="G8" s="88"/>
      <c r="H8" s="88"/>
      <c r="I8" s="89"/>
      <c r="J8" s="77"/>
    </row>
    <row r="9" spans="1:10" ht="12.75">
      <c r="A9" s="88"/>
      <c r="B9" s="88"/>
      <c r="C9" s="89"/>
      <c r="D9" s="88"/>
      <c r="E9" s="88"/>
      <c r="F9" s="89"/>
      <c r="G9" s="88"/>
      <c r="H9" s="88"/>
      <c r="I9" s="89"/>
      <c r="J9" s="77"/>
    </row>
    <row r="10" spans="1:10" ht="12.75">
      <c r="A10" s="88"/>
      <c r="B10" s="88"/>
      <c r="C10" s="89"/>
      <c r="D10" s="88"/>
      <c r="E10" s="88"/>
      <c r="F10" s="89"/>
      <c r="G10" s="88"/>
      <c r="H10" s="88"/>
      <c r="I10" s="89"/>
      <c r="J10" s="77"/>
    </row>
    <row r="11" spans="1:10" ht="12.75">
      <c r="A11" s="88"/>
      <c r="B11" s="88"/>
      <c r="C11" s="89"/>
      <c r="D11" s="88"/>
      <c r="E11" s="88"/>
      <c r="F11" s="89"/>
      <c r="G11" s="88"/>
      <c r="H11" s="88"/>
      <c r="I11" s="89"/>
      <c r="J11" s="77"/>
    </row>
    <row r="12" spans="1:10" ht="12.75">
      <c r="A12" s="88"/>
      <c r="B12" s="88"/>
      <c r="C12" s="89"/>
      <c r="D12" s="88"/>
      <c r="E12" s="88"/>
      <c r="F12" s="89"/>
      <c r="G12" s="88"/>
      <c r="H12" s="88"/>
      <c r="I12" s="89"/>
      <c r="J12" s="77"/>
    </row>
    <row r="13" spans="1:10" ht="12.75">
      <c r="A13" s="88"/>
      <c r="B13" s="88"/>
      <c r="C13" s="89"/>
      <c r="D13" s="88"/>
      <c r="E13" s="88"/>
      <c r="F13" s="89"/>
      <c r="G13" s="88"/>
      <c r="H13" s="88"/>
      <c r="I13" s="89"/>
      <c r="J13" s="77"/>
    </row>
    <row r="14" spans="1:10" ht="12.75">
      <c r="A14" s="88"/>
      <c r="B14" s="88"/>
      <c r="C14" s="89"/>
      <c r="D14" s="88"/>
      <c r="E14" s="88"/>
      <c r="F14" s="89"/>
      <c r="G14" s="88"/>
      <c r="H14" s="88"/>
      <c r="I14" s="89"/>
      <c r="J14" s="77"/>
    </row>
    <row r="15" spans="1:10" ht="12.75">
      <c r="A15" s="88"/>
      <c r="B15" s="88"/>
      <c r="C15" s="89"/>
      <c r="D15" s="88"/>
      <c r="E15" s="88"/>
      <c r="F15" s="89"/>
      <c r="G15" s="88"/>
      <c r="H15" s="88"/>
      <c r="I15" s="89"/>
      <c r="J15" s="77"/>
    </row>
    <row r="16" spans="1:10" ht="12.75">
      <c r="A16" s="88"/>
      <c r="B16" s="88"/>
      <c r="C16" s="89"/>
      <c r="D16" s="88"/>
      <c r="E16" s="88"/>
      <c r="F16" s="89"/>
      <c r="G16" s="88"/>
      <c r="H16" s="88"/>
      <c r="I16" s="89"/>
      <c r="J16" s="77"/>
    </row>
    <row r="17" spans="1:10" ht="12.75">
      <c r="A17" s="88"/>
      <c r="B17" s="88"/>
      <c r="C17" s="89"/>
      <c r="D17" s="88"/>
      <c r="E17" s="88"/>
      <c r="F17" s="89"/>
      <c r="G17" s="88"/>
      <c r="H17" s="88"/>
      <c r="I17" s="89"/>
      <c r="J17" s="77"/>
    </row>
    <row r="18" spans="1:10" ht="12.75">
      <c r="A18" s="88"/>
      <c r="B18" s="88"/>
      <c r="C18" s="89"/>
      <c r="D18" s="88"/>
      <c r="E18" s="88"/>
      <c r="F18" s="89"/>
      <c r="G18" s="88"/>
      <c r="H18" s="88"/>
      <c r="I18" s="89"/>
      <c r="J18" s="77"/>
    </row>
    <row r="19" spans="1:10" ht="12.75">
      <c r="A19" s="132"/>
      <c r="B19" s="88"/>
      <c r="C19" s="89"/>
      <c r="D19" s="88"/>
      <c r="E19" s="88"/>
      <c r="F19" s="89"/>
      <c r="G19" s="88"/>
      <c r="H19" s="88"/>
      <c r="I19" s="89"/>
      <c r="J19" s="77"/>
    </row>
    <row r="20" spans="1:10" ht="12.75">
      <c r="A20" s="132"/>
      <c r="B20" s="88"/>
      <c r="C20" s="89"/>
      <c r="D20" s="88"/>
      <c r="E20" s="88"/>
      <c r="F20" s="89"/>
      <c r="G20" s="88"/>
      <c r="H20" s="88"/>
      <c r="I20" s="89"/>
      <c r="J20" s="77"/>
    </row>
    <row r="21" spans="1:10" ht="12.75">
      <c r="A21" s="132"/>
      <c r="B21" s="88"/>
      <c r="C21" s="89"/>
      <c r="D21" s="88"/>
      <c r="E21" s="88"/>
      <c r="F21" s="89"/>
      <c r="G21" s="88"/>
      <c r="H21" s="88"/>
      <c r="I21" s="89"/>
      <c r="J21" s="77"/>
    </row>
    <row r="22" spans="1:10" ht="12.75">
      <c r="A22" s="132"/>
      <c r="B22" s="88"/>
      <c r="C22" s="89"/>
      <c r="D22" s="88"/>
      <c r="E22" s="88"/>
      <c r="F22" s="89"/>
      <c r="G22" s="88"/>
      <c r="H22" s="88"/>
      <c r="I22" s="89"/>
      <c r="J22" s="77"/>
    </row>
    <row r="23" spans="1:10" ht="12.75">
      <c r="A23" s="132"/>
      <c r="B23" s="88"/>
      <c r="C23" s="89"/>
      <c r="D23" s="88"/>
      <c r="E23" s="88"/>
      <c r="F23" s="89"/>
      <c r="G23" s="88"/>
      <c r="H23" s="88"/>
      <c r="I23" s="89"/>
      <c r="J23" s="77"/>
    </row>
    <row r="24" spans="1:10" ht="12.75">
      <c r="A24" s="132"/>
      <c r="B24" s="88"/>
      <c r="C24" s="89"/>
      <c r="D24" s="88"/>
      <c r="E24" s="88"/>
      <c r="F24" s="89"/>
      <c r="G24" s="88"/>
      <c r="H24" s="88"/>
      <c r="I24" s="89"/>
      <c r="J24" s="77"/>
    </row>
    <row r="25" spans="1:10" ht="12.75">
      <c r="A25" s="132"/>
      <c r="B25" s="88"/>
      <c r="C25" s="89"/>
      <c r="D25" s="88"/>
      <c r="E25" s="88"/>
      <c r="F25" s="89"/>
      <c r="G25" s="88"/>
      <c r="H25" s="88"/>
      <c r="I25" s="89"/>
      <c r="J25" s="77"/>
    </row>
    <row r="26" spans="1:10" ht="12.75">
      <c r="A26" s="88"/>
      <c r="B26" s="88"/>
      <c r="C26" s="89"/>
      <c r="D26" s="88"/>
      <c r="E26" s="88"/>
      <c r="F26" s="89"/>
      <c r="G26" s="88"/>
      <c r="H26" s="88"/>
      <c r="I26" s="89"/>
      <c r="J26" s="77"/>
    </row>
    <row r="27" spans="1:10" ht="12.75">
      <c r="A27" s="88"/>
      <c r="B27" s="88"/>
      <c r="C27" s="89"/>
      <c r="D27" s="88"/>
      <c r="E27" s="88"/>
      <c r="F27" s="89"/>
      <c r="G27" s="88"/>
      <c r="H27" s="88"/>
      <c r="I27" s="89"/>
      <c r="J27" s="77"/>
    </row>
    <row r="28" spans="1:10" ht="12.75">
      <c r="A28" s="88"/>
      <c r="B28" s="88"/>
      <c r="C28" s="89"/>
      <c r="D28" s="88"/>
      <c r="E28" s="88"/>
      <c r="F28" s="89"/>
      <c r="G28" s="88"/>
      <c r="H28" s="88"/>
      <c r="I28" s="89"/>
      <c r="J28" s="77"/>
    </row>
    <row r="29" spans="1:10" ht="12.75">
      <c r="A29" s="132"/>
      <c r="B29" s="88"/>
      <c r="C29" s="89"/>
      <c r="D29" s="88"/>
      <c r="E29" s="88"/>
      <c r="F29" s="89"/>
      <c r="G29" s="88"/>
      <c r="H29" s="88"/>
      <c r="I29" s="89"/>
      <c r="J29" s="77"/>
    </row>
    <row r="30" spans="1:10" ht="12.75">
      <c r="A30" s="132"/>
      <c r="B30" s="88"/>
      <c r="C30" s="89"/>
      <c r="D30" s="88"/>
      <c r="E30" s="88"/>
      <c r="F30" s="89"/>
      <c r="G30" s="88"/>
      <c r="H30" s="88"/>
      <c r="I30" s="89"/>
      <c r="J30" s="77"/>
    </row>
    <row r="31" spans="1:10" ht="12.75">
      <c r="A31" s="132"/>
      <c r="B31" s="88"/>
      <c r="C31" s="89"/>
      <c r="D31" s="88"/>
      <c r="E31" s="88"/>
      <c r="F31" s="89"/>
      <c r="G31" s="88"/>
      <c r="H31" s="88"/>
      <c r="I31" s="89"/>
      <c r="J31" s="77"/>
    </row>
    <row r="32" spans="1:10" ht="12.75">
      <c r="A32" s="132"/>
      <c r="B32" s="88"/>
      <c r="C32" s="89"/>
      <c r="D32" s="88"/>
      <c r="E32" s="88"/>
      <c r="F32" s="89"/>
      <c r="G32" s="88"/>
      <c r="H32" s="88"/>
      <c r="I32" s="89"/>
      <c r="J32" s="77"/>
    </row>
    <row r="33" spans="1:10" ht="12.75">
      <c r="A33" s="132"/>
      <c r="B33" s="88"/>
      <c r="C33" s="89"/>
      <c r="D33" s="88"/>
      <c r="E33" s="88"/>
      <c r="F33" s="89"/>
      <c r="G33" s="88"/>
      <c r="H33" s="88"/>
      <c r="I33" s="89"/>
      <c r="J33" s="77"/>
    </row>
    <row r="34" spans="1:10" ht="12.75">
      <c r="A34" s="132"/>
      <c r="B34" s="88"/>
      <c r="C34" s="89"/>
      <c r="D34" s="88"/>
      <c r="E34" s="88"/>
      <c r="F34" s="89"/>
      <c r="G34" s="88"/>
      <c r="H34" s="88"/>
      <c r="I34" s="89"/>
      <c r="J34" s="77"/>
    </row>
    <row r="35" spans="1:10" ht="12.75">
      <c r="A35" s="88"/>
      <c r="B35" s="88"/>
      <c r="C35" s="89"/>
      <c r="D35" s="88"/>
      <c r="E35" s="88"/>
      <c r="F35" s="89"/>
      <c r="G35" s="88"/>
      <c r="H35" s="88"/>
      <c r="I35" s="89"/>
      <c r="J35" s="77"/>
    </row>
    <row r="36" spans="1:10" ht="12.75">
      <c r="A36" s="88"/>
      <c r="B36" s="88"/>
      <c r="C36" s="89"/>
      <c r="D36" s="88"/>
      <c r="E36" s="88"/>
      <c r="F36" s="89"/>
      <c r="G36" s="88"/>
      <c r="H36" s="88"/>
      <c r="I36" s="89"/>
      <c r="J36" s="77"/>
    </row>
    <row r="37" spans="1:10" ht="12.75">
      <c r="A37" s="88"/>
      <c r="B37" s="88"/>
      <c r="C37" s="89"/>
      <c r="D37" s="88"/>
      <c r="E37" s="88"/>
      <c r="F37" s="89"/>
      <c r="G37" s="88"/>
      <c r="H37" s="88"/>
      <c r="I37" s="89"/>
      <c r="J37" s="77"/>
    </row>
    <row r="38" spans="1:10" ht="12.75">
      <c r="A38" s="88"/>
      <c r="B38" s="88"/>
      <c r="C38" s="89"/>
      <c r="D38" s="88"/>
      <c r="E38" s="88"/>
      <c r="F38" s="89"/>
      <c r="G38" s="88"/>
      <c r="H38" s="88"/>
      <c r="I38" s="89"/>
      <c r="J38" s="77"/>
    </row>
    <row r="39" spans="1:10" ht="12.75">
      <c r="A39" s="88"/>
      <c r="B39" s="88"/>
      <c r="C39" s="89"/>
      <c r="D39" s="88"/>
      <c r="E39" s="88"/>
      <c r="F39" s="89"/>
      <c r="G39" s="88"/>
      <c r="H39" s="88"/>
      <c r="I39" s="89"/>
      <c r="J39" s="77"/>
    </row>
    <row r="40" spans="1:10" ht="12.75">
      <c r="A40" s="88"/>
      <c r="B40" s="88"/>
      <c r="C40" s="89"/>
      <c r="D40" s="88"/>
      <c r="E40" s="88"/>
      <c r="F40" s="89"/>
      <c r="G40" s="88"/>
      <c r="H40" s="88"/>
      <c r="I40" s="89"/>
      <c r="J40" s="77"/>
    </row>
    <row r="41" spans="1:10" ht="12.75">
      <c r="A41" s="88"/>
      <c r="B41" s="88"/>
      <c r="C41" s="89"/>
      <c r="D41" s="88"/>
      <c r="E41" s="88"/>
      <c r="F41" s="89"/>
      <c r="G41" s="88"/>
      <c r="H41" s="88"/>
      <c r="I41" s="89"/>
      <c r="J41" s="77"/>
    </row>
    <row r="42" spans="1:10" ht="12.75">
      <c r="A42" s="88"/>
      <c r="B42" s="88"/>
      <c r="C42" s="89"/>
      <c r="D42" s="88"/>
      <c r="E42" s="88"/>
      <c r="F42" s="89"/>
      <c r="G42" s="88"/>
      <c r="H42" s="88"/>
      <c r="I42" s="89"/>
      <c r="J42" s="77"/>
    </row>
    <row r="43" spans="1:10" ht="12.75">
      <c r="A43" s="88"/>
      <c r="B43" s="88"/>
      <c r="C43" s="89"/>
      <c r="D43" s="88"/>
      <c r="E43" s="88"/>
      <c r="F43" s="89"/>
      <c r="G43" s="88"/>
      <c r="H43" s="88"/>
      <c r="I43" s="89"/>
      <c r="J43" s="77"/>
    </row>
    <row r="44" spans="1:10" ht="12.75">
      <c r="A44" s="88"/>
      <c r="B44" s="88"/>
      <c r="C44" s="89"/>
      <c r="D44" s="88"/>
      <c r="E44" s="88"/>
      <c r="F44" s="89"/>
      <c r="G44" s="88"/>
      <c r="H44" s="88"/>
      <c r="I44" s="89"/>
      <c r="J44" s="77"/>
    </row>
    <row r="45" spans="1:10" ht="12.75">
      <c r="A45" s="88"/>
      <c r="B45" s="88"/>
      <c r="C45" s="89"/>
      <c r="D45" s="88"/>
      <c r="E45" s="88"/>
      <c r="F45" s="89"/>
      <c r="G45" s="88"/>
      <c r="H45" s="88"/>
      <c r="I45" s="89"/>
      <c r="J45" s="77"/>
    </row>
    <row r="46" spans="1:10" ht="12.75">
      <c r="A46" s="88"/>
      <c r="B46" s="88"/>
      <c r="C46" s="89"/>
      <c r="D46" s="88"/>
      <c r="E46" s="88"/>
      <c r="F46" s="89"/>
      <c r="G46" s="88"/>
      <c r="H46" s="88"/>
      <c r="I46" s="89"/>
      <c r="J46" s="77"/>
    </row>
    <row r="47" spans="1:10" ht="12.75">
      <c r="A47" s="88"/>
      <c r="B47" s="88"/>
      <c r="C47" s="89"/>
      <c r="D47" s="88"/>
      <c r="E47" s="88"/>
      <c r="F47" s="89"/>
      <c r="G47" s="88"/>
      <c r="H47" s="88"/>
      <c r="I47" s="89"/>
      <c r="J47" s="77"/>
    </row>
    <row r="48" spans="1:10" ht="12.75">
      <c r="A48" s="88"/>
      <c r="B48" s="88"/>
      <c r="C48" s="89"/>
      <c r="D48" s="88"/>
      <c r="E48" s="88"/>
      <c r="F48" s="89"/>
      <c r="G48" s="88"/>
      <c r="H48" s="88"/>
      <c r="I48" s="89"/>
      <c r="J48" s="77"/>
    </row>
    <row r="49" spans="1:10" ht="12.75">
      <c r="A49" s="88"/>
      <c r="B49" s="88"/>
      <c r="C49" s="89"/>
      <c r="D49" s="88"/>
      <c r="E49" s="88"/>
      <c r="F49" s="89"/>
      <c r="G49" s="88"/>
      <c r="H49" s="88"/>
      <c r="I49" s="89"/>
      <c r="J49" s="77"/>
    </row>
    <row r="50" spans="1:10" ht="12.75">
      <c r="A50" s="88"/>
      <c r="B50" s="88"/>
      <c r="C50" s="89"/>
      <c r="D50" s="88"/>
      <c r="E50" s="88"/>
      <c r="F50" s="89"/>
      <c r="G50" s="88"/>
      <c r="H50" s="88"/>
      <c r="I50" s="89"/>
      <c r="J50" s="77"/>
    </row>
    <row r="51" spans="1:10" ht="12.75">
      <c r="A51" s="88"/>
      <c r="B51" s="88"/>
      <c r="C51" s="89"/>
      <c r="D51" s="88"/>
      <c r="E51" s="88"/>
      <c r="F51" s="89"/>
      <c r="G51" s="88"/>
      <c r="H51" s="88"/>
      <c r="I51" s="89"/>
      <c r="J51" s="77"/>
    </row>
    <row r="52" spans="1:10" ht="12.75">
      <c r="A52" s="88"/>
      <c r="B52" s="88"/>
      <c r="C52" s="89"/>
      <c r="D52" s="88"/>
      <c r="E52" s="88"/>
      <c r="F52" s="89"/>
      <c r="G52" s="88"/>
      <c r="H52" s="88"/>
      <c r="I52" s="89"/>
      <c r="J52" s="77"/>
    </row>
    <row r="53" spans="1:10" ht="12.75">
      <c r="A53" s="78"/>
      <c r="B53" s="78"/>
      <c r="C53" s="131">
        <f>SUM(C2:C52)</f>
        <v>0</v>
      </c>
      <c r="D53" s="78"/>
      <c r="E53" s="78"/>
      <c r="F53" s="79">
        <f>SUM(F2:F52,C53)</f>
        <v>0</v>
      </c>
      <c r="G53" s="5"/>
      <c r="H53" s="77"/>
      <c r="I53" s="77"/>
      <c r="J53" s="77"/>
    </row>
  </sheetData>
  <sheetProtection formatCells="0" selectLockedCells="1"/>
  <printOptions/>
  <pageMargins left="0.75" right="0.75" top="1" bottom="1" header="0.5" footer="0.5"/>
  <pageSetup orientation="portrait" scale="97" r:id="rId1"/>
  <headerFooter alignWithMargins="0">
    <oddFooter>&amp;C&amp;6Dungeons and Dragons
v3.5 character sheet
~Designed by Sherilyn~&amp;R&amp;6&amp;A
Page &amp;P of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5" sqref="A5"/>
    </sheetView>
  </sheetViews>
  <sheetFormatPr defaultColWidth="9.140625" defaultRowHeight="12.75"/>
  <cols>
    <col min="1" max="2" width="27.7109375" style="0" customWidth="1"/>
  </cols>
  <sheetData>
    <row r="1" spans="1:2" ht="12.75">
      <c r="A1" t="s">
        <v>180</v>
      </c>
      <c r="B1" t="s">
        <v>181</v>
      </c>
    </row>
    <row r="2" spans="1:2" ht="12.75">
      <c r="A2" t="s">
        <v>179</v>
      </c>
      <c r="B2" t="s">
        <v>182</v>
      </c>
    </row>
    <row r="3" spans="1:2" ht="12.75">
      <c r="A3" t="s">
        <v>196</v>
      </c>
      <c r="B3" t="s">
        <v>197</v>
      </c>
    </row>
    <row r="4" spans="1:2" ht="12.75">
      <c r="A4" t="s">
        <v>199</v>
      </c>
      <c r="B4" t="s">
        <v>200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Sherilyn</dc:creator>
  <cp:keywords/>
  <dc:description/>
  <cp:lastModifiedBy>John Winther Hartvig</cp:lastModifiedBy>
  <cp:lastPrinted>2005-03-28T20:07:47Z</cp:lastPrinted>
  <dcterms:created xsi:type="dcterms:W3CDTF">2004-07-25T17:09:24Z</dcterms:created>
  <dcterms:modified xsi:type="dcterms:W3CDTF">2005-04-01T05:34:32Z</dcterms:modified>
  <cp:category/>
  <cp:version/>
  <cp:contentType/>
  <cp:contentStatus/>
</cp:coreProperties>
</file>